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335" tabRatio="495" activeTab="0"/>
  </bookViews>
  <sheets>
    <sheet name="Annual Operating Plan" sheetId="1" r:id="rId1"/>
  </sheets>
  <definedNames>
    <definedName name="_xlnm.Print_Area" localSheetId="0">'Annual Operating Plan'!$B$1:$O$123</definedName>
    <definedName name="_xlnm.Print_Titles" localSheetId="0">'Annual Operating Plan'!$1:$8</definedName>
  </definedNames>
  <calcPr fullCalcOnLoad="1"/>
</workbook>
</file>

<file path=xl/comments1.xml><?xml version="1.0" encoding="utf-8"?>
<comments xmlns="http://schemas.openxmlformats.org/spreadsheetml/2006/main">
  <authors>
    <author>cpena</author>
    <author>William Ulate Rodr?guez</author>
  </authors>
  <commentList>
    <comment ref="C6" authorId="0">
      <text>
        <r>
          <rPr>
            <sz val="8"/>
            <rFont val="Tahoma"/>
            <family val="2"/>
          </rPr>
          <t>Outputs= internal activities of a program (i.e. The products and services delivered) What does the program do to achieve its goal or purpose?</t>
        </r>
        <r>
          <rPr>
            <sz val="8"/>
            <rFont val="Tahoma"/>
            <family val="0"/>
          </rPr>
          <t xml:space="preserve">
</t>
        </r>
      </text>
    </comment>
    <comment ref="H79" authorId="0">
      <text>
        <r>
          <rPr>
            <b/>
            <sz val="8"/>
            <rFont val="Tahoma"/>
            <family val="0"/>
          </rPr>
          <t>cpena:</t>
        </r>
        <r>
          <rPr>
            <sz val="8"/>
            <rFont val="Tahoma"/>
            <family val="0"/>
          </rPr>
          <t xml:space="preserve">
Cofinancing from TNC</t>
        </r>
      </text>
    </comment>
    <comment ref="B27" authorId="0">
      <text>
        <r>
          <rPr>
            <b/>
            <sz val="8"/>
            <rFont val="Tahoma"/>
            <family val="0"/>
          </rPr>
          <t>cpena:</t>
        </r>
        <r>
          <rPr>
            <sz val="8"/>
            <rFont val="Tahoma"/>
            <family val="0"/>
          </rPr>
          <t xml:space="preserve">
Consultants perform in more than one outputs
Julie Chan $4,000 (1.1 $2,000 | 1.2 $2,000)
Coordinator $35,000 (4.1 $35,000)
Ecosystem Specialist $7,000 (1.2 4,000 | 1.4 $3,000)
Systems Expert $22,000 (2.1 $21,000 |2.3 $1,000)
Programmer Web $7,000 (1.3 $2,000 | 2.1 $3,000 | 2.2 $2,000)</t>
        </r>
      </text>
    </comment>
    <comment ref="J7" authorId="0">
      <text>
        <r>
          <rPr>
            <b/>
            <sz val="8"/>
            <rFont val="Tahoma"/>
            <family val="0"/>
          </rPr>
          <t>cpena:</t>
        </r>
        <r>
          <rPr>
            <sz val="8"/>
            <rFont val="Tahoma"/>
            <family val="0"/>
          </rPr>
          <t xml:space="preserve">
For the other outputs that are not Convenios (TN)  the installments are made upon request of the requirement, I put down for budget purposes
 </t>
        </r>
      </text>
    </comment>
    <comment ref="D92" authorId="0">
      <text>
        <r>
          <rPr>
            <b/>
            <sz val="8"/>
            <rFont val="Tahoma"/>
            <family val="2"/>
          </rPr>
          <t>USGS:</t>
        </r>
        <r>
          <rPr>
            <sz val="8"/>
            <rFont val="Tahoma"/>
            <family val="0"/>
          </rPr>
          <t xml:space="preserve">
4 are carried over from 2005.</t>
        </r>
      </text>
    </comment>
    <comment ref="H103" authorId="0">
      <text>
        <r>
          <rPr>
            <b/>
            <sz val="8"/>
            <rFont val="Tahoma"/>
            <family val="0"/>
          </rPr>
          <t>cpena:</t>
        </r>
        <r>
          <rPr>
            <sz val="8"/>
            <rFont val="Tahoma"/>
            <family val="0"/>
          </rPr>
          <t xml:space="preserve">
City of Knowledge
</t>
        </r>
      </text>
    </comment>
    <comment ref="H101" authorId="0">
      <text>
        <r>
          <rPr>
            <b/>
            <sz val="8"/>
            <rFont val="Tahoma"/>
            <family val="0"/>
          </rPr>
          <t>cpena:</t>
        </r>
        <r>
          <rPr>
            <sz val="8"/>
            <rFont val="Tahoma"/>
            <family val="0"/>
          </rPr>
          <t xml:space="preserve">
City of Knowledge
</t>
        </r>
      </text>
    </comment>
    <comment ref="H15" authorId="1">
      <text>
        <r>
          <rPr>
            <b/>
            <sz val="8"/>
            <rFont val="Tahoma"/>
            <family val="0"/>
          </rPr>
          <t>William Ulate Rodríguez:</t>
        </r>
        <r>
          <rPr>
            <sz val="8"/>
            <rFont val="Tahoma"/>
            <family val="0"/>
          </rPr>
          <t xml:space="preserve">
Backup and power-supply equipment($14,000) and software use ($65,400), existing servers and other equipment ($98,000) and facilities use($21,000) and infrastructure maintenance($20,000), Internet and local network connectivity and maintenance($20,000) and other staff salaries($148,800).</t>
        </r>
      </text>
    </comment>
    <comment ref="H21" authorId="0">
      <text>
        <r>
          <rPr>
            <b/>
            <sz val="8"/>
            <rFont val="Tahoma"/>
            <family val="0"/>
          </rPr>
          <t>cpena:</t>
        </r>
        <r>
          <rPr>
            <sz val="8"/>
            <rFont val="Tahoma"/>
            <family val="0"/>
          </rPr>
          <t xml:space="preserve">
1 analyst  ($2,300 x 1 month x 1 =$2,300) and software licenses ($5,000)</t>
        </r>
      </text>
    </comment>
    <comment ref="H22" authorId="0">
      <text>
        <r>
          <rPr>
            <b/>
            <sz val="8"/>
            <rFont val="Tahoma"/>
            <family val="0"/>
          </rPr>
          <t>cpena:</t>
        </r>
        <r>
          <rPr>
            <sz val="8"/>
            <rFont val="Tahoma"/>
            <family val="0"/>
          </rPr>
          <t xml:space="preserve">
1 /2 project coordinator ($5000 x 12 months x 0.5 =$30,000 ) and administrative staff salaries ($20,000)</t>
        </r>
      </text>
    </comment>
    <comment ref="H24" authorId="0">
      <text>
        <r>
          <rPr>
            <b/>
            <sz val="8"/>
            <rFont val="Tahoma"/>
            <family val="0"/>
          </rPr>
          <t>cpena:</t>
        </r>
        <r>
          <rPr>
            <sz val="8"/>
            <rFont val="Tahoma"/>
            <family val="0"/>
          </rPr>
          <t xml:space="preserve">
1/5 programmer  ($1,800 x 4 months x 1/5 =$3,600) and office supplies ($200x4monthsx0,75=$600) and 1 server ($5000) and software licenses ($800)</t>
        </r>
      </text>
    </comment>
    <comment ref="H25" authorId="0">
      <text>
        <r>
          <rPr>
            <b/>
            <sz val="8"/>
            <rFont val="Tahoma"/>
            <family val="0"/>
          </rPr>
          <t>cpena:</t>
        </r>
        <r>
          <rPr>
            <sz val="8"/>
            <rFont val="Tahoma"/>
            <family val="0"/>
          </rPr>
          <t xml:space="preserve">
1 analyst  ($2,300 x 6months x 1/2=$6,900) and office supplies ($200x6monthsx0,5=$600)</t>
        </r>
      </text>
    </comment>
  </commentList>
</comments>
</file>

<file path=xl/sharedStrings.xml><?xml version="1.0" encoding="utf-8"?>
<sst xmlns="http://schemas.openxmlformats.org/spreadsheetml/2006/main" count="289" uniqueCount="231">
  <si>
    <t>Coordinate with other TN CIs and send a representative to the main events of at least the Species and Ecosystems</t>
  </si>
  <si>
    <t>Communicate relevant information to all identified stakeholders</t>
  </si>
  <si>
    <t>Functions as the Protected Areas TN coordinator and secretariat</t>
  </si>
  <si>
    <t>Present quarterly reports to the IABIN Secretariat and the GS/OAS</t>
  </si>
  <si>
    <t>Present annual operation plan to the IABIN Secretariat and the GS/OAS</t>
  </si>
  <si>
    <t xml:space="preserve">Monitoring and evaluations reports on matching contributions </t>
  </si>
  <si>
    <t>1 contract</t>
  </si>
  <si>
    <t>2 contracts</t>
  </si>
  <si>
    <t>3 contracts</t>
  </si>
  <si>
    <t xml:space="preserve">Prioritized PA Data Needs and Gaps | Proposed minimum set of PA reporting fields | Proposed PA Management Effectiveness Tool | Structure for stand alone Database | Criteria for selection of PATN Experts Database | Criteria for PA data quality | Provide an intereactive training for the prototype a stand-alone Database
</t>
  </si>
  <si>
    <t>Data digitizing tool</t>
  </si>
  <si>
    <t>PATN website upgraded</t>
  </si>
  <si>
    <t>Help Desk implemented</t>
  </si>
  <si>
    <t>Data hosted</t>
  </si>
  <si>
    <t>IEC technical meeting</t>
  </si>
  <si>
    <t>Communication tools, newsletters, brochures</t>
  </si>
  <si>
    <t>Meeting, workshops</t>
  </si>
  <si>
    <t>Specialized Consultancies</t>
  </si>
  <si>
    <t xml:space="preserve">Data Providers workshops in Chile, Bolivia, Ecuador, Peru and Central America or Canada </t>
  </si>
  <si>
    <t>Workshop for Species and Specimens data providers at the Botanical Congress</t>
  </si>
  <si>
    <t xml:space="preserve">Metadata training workshop in collaboration with TNC in Panama (City of Knowledge) </t>
  </si>
  <si>
    <t xml:space="preserve">Data content quality or Sistema de Información Biótica© Versión 4.1 </t>
  </si>
  <si>
    <t>1 workshop delivered</t>
  </si>
  <si>
    <t>5 workshops delivered</t>
  </si>
  <si>
    <t>3 training workshops on informatics tools delivered</t>
  </si>
  <si>
    <t xml:space="preserve">1 meeting </t>
  </si>
  <si>
    <t>Develop an architecture on IABIN Portal to integrated the TN websites</t>
  </si>
  <si>
    <t>Improve the design on IABIN Portal</t>
  </si>
  <si>
    <t>2,000 IABIN brochures</t>
  </si>
  <si>
    <t xml:space="preserve">1 Secretary for the IABIN Secretariat </t>
  </si>
  <si>
    <t xml:space="preserve">1 programmer  </t>
  </si>
  <si>
    <t>Support activities at the IABIN Secretariat</t>
  </si>
  <si>
    <t>Monitor and discuss the actions developed and to strengten IABIN activities</t>
  </si>
  <si>
    <t>To inform and promote IABIN to the public</t>
  </si>
  <si>
    <t>7 computers ($10,500), backup tapes($1,200) and  security equipment ($10,000).</t>
  </si>
  <si>
    <t>1 /2 project coordinator ($5000 x 12 months =$30,000 ) and office supplies ($200x12months=$2,400), 1 administrative assistant ($1,200 x 12 months = $14,400) and office supplies ($200x12 months=$2,400)</t>
  </si>
  <si>
    <t>1 programmer  ($1,800 x 4 months =$7,200) and office supplies ($200x4monthsx1=$800) and 1 graphical designer ($2,000 x 2 months x 1/2 = $2000)</t>
  </si>
  <si>
    <t>IABIN Secretariat/OAS</t>
  </si>
  <si>
    <t>4 Matching grants</t>
  </si>
  <si>
    <t>1 OAS Local staff ($4,000x12months)</t>
  </si>
  <si>
    <t>1 OAS Local staff ($5,500x12months)</t>
  </si>
  <si>
    <t xml:space="preserve">17 travels to attend meetings </t>
  </si>
  <si>
    <t>BUILDING THE INTER-AMERICAN BIODIVERSITY INFORMATION NETWORK</t>
  </si>
  <si>
    <t>INTEROPERABILITY AND ACCESS TO DATA</t>
  </si>
  <si>
    <t>DATA CONTENT CREATION</t>
  </si>
  <si>
    <t>Species Content Program</t>
  </si>
  <si>
    <t>Invasive Species Content Program</t>
  </si>
  <si>
    <t>INFORMATION PRODUCTS FOR DECISION-MAKING</t>
  </si>
  <si>
    <t>SUSTAINABILITY OF IABIN</t>
  </si>
  <si>
    <t>Partnerships and Communications</t>
  </si>
  <si>
    <t>COMMENTS</t>
  </si>
  <si>
    <t>Sources of Funding</t>
  </si>
  <si>
    <t>Responsible for Execution</t>
  </si>
  <si>
    <t>GEF</t>
  </si>
  <si>
    <t>OAS</t>
  </si>
  <si>
    <t>Data Content Manager</t>
  </si>
  <si>
    <t>Increase biodiversity information and data content available through IABIN by developing and nurturing partnerships with data and information providers, other biodiversity network iniatives, and users.</t>
  </si>
  <si>
    <t>TOTAL</t>
  </si>
  <si>
    <t>Increase awareness of IABIN throughout biodiversity community, raise funds, coordinate implementation of network, and supervise Secretariat Staff</t>
  </si>
  <si>
    <t>OAS/USGS</t>
  </si>
  <si>
    <t xml:space="preserve">ESTIMATED OUTPUTS </t>
  </si>
  <si>
    <t xml:space="preserve">ESTIMATED COSTS </t>
  </si>
  <si>
    <t>Travel</t>
  </si>
  <si>
    <t>COFINANCING</t>
  </si>
  <si>
    <t>USGS/OAS</t>
  </si>
  <si>
    <t xml:space="preserve">IABIN Secretariat </t>
  </si>
  <si>
    <t>Director</t>
  </si>
  <si>
    <t>Operating Expenses</t>
  </si>
  <si>
    <t>PERIOD: SECOND YEAR (January 1 - December 31, 2006)</t>
  </si>
  <si>
    <t>Q3</t>
  </si>
  <si>
    <t>Q4</t>
  </si>
  <si>
    <t>Q2</t>
  </si>
  <si>
    <t>Q1</t>
  </si>
  <si>
    <t>GEF Installments</t>
  </si>
  <si>
    <t>IABIN Secretariat</t>
  </si>
  <si>
    <t>Goods</t>
  </si>
  <si>
    <t>Amount</t>
  </si>
  <si>
    <t>%</t>
  </si>
  <si>
    <t>GRAND TOTAL</t>
  </si>
  <si>
    <t>Financial Monitoring reports</t>
  </si>
  <si>
    <t>PROJECT ADMINISTRATION</t>
  </si>
  <si>
    <t>Audits, procurement costs, recurring costs</t>
  </si>
  <si>
    <t>CI/IABIN Secretariat / IEC / OAS</t>
  </si>
  <si>
    <t>Firm/IABIN Secretariat / IEC / OAS</t>
  </si>
  <si>
    <t>UNITS</t>
  </si>
  <si>
    <t>DESCRIPTION</t>
  </si>
  <si>
    <t>Rita Besana</t>
  </si>
  <si>
    <t>Partnership building (e.g., Coordination with GISIN, GISP, TNC)</t>
  </si>
  <si>
    <t>Promote development of standards for invasive species</t>
  </si>
  <si>
    <t>Central website update</t>
  </si>
  <si>
    <t>Central website  translation to Spanish and Portuguese</t>
  </si>
  <si>
    <t>Tool support, enhancement, and maintenance</t>
  </si>
  <si>
    <t>Update of I3N search tool</t>
  </si>
  <si>
    <t>2nd TWG face-to-face meeting</t>
  </si>
  <si>
    <t>I3N coordination with other IABIN participants and with external organizations</t>
  </si>
  <si>
    <t>Development of documents on I3N structure</t>
  </si>
  <si>
    <t>Promotion and outreach: travel to meetings, development and translation of presentations/posters/materials</t>
  </si>
  <si>
    <t>8 content-building grants</t>
  </si>
  <si>
    <t>Other Data Content Creation</t>
  </si>
  <si>
    <t>Julie Chan</t>
  </si>
  <si>
    <t xml:space="preserve">Improve the availability of critical invasive data and metadata </t>
  </si>
  <si>
    <t>Grants to institutions with high quality data to support institutional efforts to make available through the network</t>
  </si>
  <si>
    <t xml:space="preserve">Improve the availability of critical species data and metadata </t>
  </si>
  <si>
    <t xml:space="preserve">Improve the availability of critical specimens data and metadata </t>
  </si>
  <si>
    <t xml:space="preserve">One value added tool available </t>
  </si>
  <si>
    <t>Develop and/or adapt value-added tool(s)</t>
  </si>
  <si>
    <t>Make biodiversity information useful to decision-makers in the public and private sectors</t>
  </si>
  <si>
    <t xml:space="preserve">Attend workshops and meetings to promote the network and attract resources for the network's activities  </t>
  </si>
  <si>
    <t>Furniture and a telephone switchboard for the Secretariat´s office</t>
  </si>
  <si>
    <t>Caribbean Bioinformatics Workshop</t>
  </si>
  <si>
    <t>Support to Focal Points to carry out activities for M&amp;E of IABIN GEF Project</t>
  </si>
  <si>
    <t>1 analyst  ($2,300 x 5 months =$11,500) and office supplies ($200x5months=$1000) | 1 workshop ($21,200)</t>
  </si>
  <si>
    <t>1 analyst  ($2,300 x 5months =$11,500) and office supplies ($200x5months=$1000) | 1 workshop ($17600)</t>
  </si>
  <si>
    <t>1 analyst  ($2,300 x 4 months =$9,200) and office supplies ($200x4months=$800) and 1 graphical designer ($2,000 x 1 month x 1/4 = $500)</t>
  </si>
  <si>
    <t>Training sessions on the use and of data creation tools</t>
  </si>
  <si>
    <t xml:space="preserve">1 consultant </t>
  </si>
  <si>
    <t>1 meeting</t>
  </si>
  <si>
    <t xml:space="preserve">1 webpage designer </t>
  </si>
  <si>
    <t>Document on prioritized list of data gaps/needs assessment</t>
  </si>
  <si>
    <t>Document with proposed ME tool</t>
  </si>
  <si>
    <t>Document with proposed structure</t>
  </si>
  <si>
    <t xml:space="preserve">1 workshop </t>
  </si>
  <si>
    <t>USGS staff, cofinancing only</t>
  </si>
  <si>
    <t>1 consultant</t>
  </si>
  <si>
    <t>5 presentations/posters given at int'l meetings</t>
  </si>
  <si>
    <t>Provides technical guidance to participants and coordinates informatics technologies required to link network resources</t>
  </si>
  <si>
    <t xml:space="preserve">1 OAS Local staff ($4,000x12months) </t>
  </si>
  <si>
    <t>Boris Ramirez</t>
  </si>
  <si>
    <t>Hired as a Local OAS Professional staff on January 17, 2005 through January 16, 2006</t>
  </si>
  <si>
    <t>Finish toolkit/logo/factsheets</t>
  </si>
  <si>
    <t>Marco Gaiani</t>
  </si>
  <si>
    <t>Alberto Yanosky</t>
  </si>
  <si>
    <t>Finish capacity building plan</t>
  </si>
  <si>
    <t>1 contract ($5.000,00 x 1 month)</t>
  </si>
  <si>
    <t>1 contract ($5.500 x.1 month)</t>
  </si>
  <si>
    <t>1 contract ($3,300x 5 months)</t>
  </si>
  <si>
    <t>1 contract ($5.500,00 x 4 months)</t>
  </si>
  <si>
    <t>AOP and Work Plan</t>
  </si>
  <si>
    <t>Protected area thematic working group formed</t>
  </si>
  <si>
    <t>Website hosted</t>
  </si>
  <si>
    <t xml:space="preserve">List with complete contact information, </t>
  </si>
  <si>
    <t>List of criteria for selection of PATN Experts defined</t>
  </si>
  <si>
    <t xml:space="preserve">Reporting fields and format for network infrastructure developed </t>
  </si>
  <si>
    <t>List of criteria for PA data quality presented</t>
  </si>
  <si>
    <t>PA Experts Database available through the PATN Portal</t>
  </si>
  <si>
    <t>Structure for Expert Database developed in collaboration with other TNs</t>
  </si>
  <si>
    <t>PATN Sustainability Plan implemented</t>
  </si>
  <si>
    <t>Access PA Metadata  by IABIN Catalog</t>
  </si>
  <si>
    <t>Technical documents developed</t>
  </si>
  <si>
    <t>ene-mar</t>
  </si>
  <si>
    <t>abr-jun</t>
  </si>
  <si>
    <t>jul-sep</t>
  </si>
  <si>
    <t>oct-dec</t>
  </si>
  <si>
    <t>I3N Capacity Building</t>
  </si>
  <si>
    <t xml:space="preserve">Prepare fact sheets with 10 successful stories </t>
  </si>
  <si>
    <t>Office supplies and miscellaneous</t>
  </si>
  <si>
    <t>ANNUAL WORK PLAN</t>
  </si>
  <si>
    <t>Administrative and Monitoring Costs</t>
  </si>
  <si>
    <t>Ivan Valdespino</t>
  </si>
  <si>
    <t>Information from data providers and users</t>
  </si>
  <si>
    <t>2 analyst  ($2,300 x 1month =$4,600) and office supplies ($200x1month*2=$400)</t>
  </si>
  <si>
    <t>Acquisition and maintenance of equipment, infrastructure and software, and other staff costs.</t>
  </si>
  <si>
    <t xml:space="preserve">Draft document on policies for use of information </t>
  </si>
  <si>
    <t>Prepare an initial analysis document of the tool for capturing data, the data provider software for both networks and the portal and the document that defines the policies on the use of information.</t>
  </si>
  <si>
    <t>2 analysts  ($2,300 x 4 months x 2 =$18400) and office supplies ($200x 4 months x 2 =$1600)</t>
  </si>
  <si>
    <t xml:space="preserve">Analysis and incorporation of recommendations acording to schedule and the selected standards. </t>
  </si>
  <si>
    <t>2 analysts  ($2,300 x 1 month x 2 =$4,600) and office supplies ($200x 1 month x 2 =$400)</t>
  </si>
  <si>
    <t xml:space="preserve"> Analysis and design of the system components and design of data bases.</t>
  </si>
  <si>
    <t>3 contracts ($5,000 x consultancy=$15,000), 3 analysts  ($2,300 x 1 month x 3 =$6,900) and office supplies ($200x 1 months x 4 =$800)</t>
  </si>
  <si>
    <t>Preparation of Financial Monitoring Reports, Budget control, Aquisitions management, administrative Follow-up, Activities coordination, network representation in international fora, and support for the Secretariat fund-raising activities.</t>
  </si>
  <si>
    <t xml:space="preserve">System development for data management of the experts directory on species and specimens information.  </t>
  </si>
  <si>
    <t>Implement a communication system and users support to allow cooperative work, news, report on advance, current changes and versions of standards, tools and protocols and user-help on installation and use of tools developed.</t>
  </si>
  <si>
    <t>Design and install the web site for the central server - 1st version and administrate and maintain the network infrastructure.</t>
  </si>
  <si>
    <t>1 programmer  ($1,800 x 3 months =$5,400) and office supplies ($200x3monthx1=$600) and 1 graphical designer ($2,000 x 2 month x 1/2 = $2000) and office supplies ($200x2monthsx0,5=$100) and 1 analyst  ($2,300 x 1 months x 1/2=$1,150) and office supplies ($200x1monthsx0,5=$100)</t>
  </si>
  <si>
    <t xml:space="preserve">Draft proposal for the portal designated for Species for functionality of the caption tool and software for data providers and workshop </t>
  </si>
  <si>
    <t xml:space="preserve">Draft proposal for the portal designated for Specimens for functionality of the caption tool and software for data providers and workshop </t>
  </si>
  <si>
    <r>
      <t>1 contract ($5000 x consultancy (3</t>
    </r>
    <r>
      <rPr>
        <sz val="10"/>
        <color indexed="10"/>
        <rFont val="Times New Roman"/>
        <family val="1"/>
      </rPr>
      <t xml:space="preserve"> </t>
    </r>
    <r>
      <rPr>
        <sz val="10"/>
        <rFont val="Times New Roman"/>
        <family val="1"/>
      </rPr>
      <t>months)=$5000)</t>
    </r>
  </si>
  <si>
    <t>Component</t>
  </si>
  <si>
    <t>Subcomponent</t>
  </si>
  <si>
    <t xml:space="preserve"> COMPONENT/ SUBCOMPONENT/ACTIVITY</t>
  </si>
  <si>
    <t xml:space="preserve">Activity </t>
  </si>
  <si>
    <t xml:space="preserve">Outputs of the Species TN </t>
  </si>
  <si>
    <t>Outputs of the Specimens TN.</t>
  </si>
  <si>
    <t>3425 -- Outreach meetings and events</t>
  </si>
  <si>
    <t>2153 -- Value added tools</t>
  </si>
  <si>
    <t>2152 -- Search and and retrieval tools</t>
  </si>
  <si>
    <t>2151 -- Develop data entry tools and training</t>
  </si>
  <si>
    <t>3154 -- Meeting of the technical working group</t>
  </si>
  <si>
    <t>2.1.1 - IABIN Catalogue Service</t>
  </si>
  <si>
    <t xml:space="preserve">2.1.1.1 Develop IABIN catalogue service </t>
  </si>
  <si>
    <t>4a.1.2 - Specimens and Species Thematic Network</t>
  </si>
  <si>
    <t xml:space="preserve">4a.1.2.1 Definition of needs </t>
  </si>
  <si>
    <t xml:space="preserve">4a.1.2.2 Need analysis and design an integrated portal to access information on species </t>
  </si>
  <si>
    <t>4a.1.2.3 Project Administration</t>
  </si>
  <si>
    <t>4a.1.2.4 Implementation</t>
  </si>
  <si>
    <t xml:space="preserve">4a.1.2.5 Administration on the configuration and changes </t>
  </si>
  <si>
    <t>4a.1.2.6 Software in operation</t>
  </si>
  <si>
    <t>4a.1.4 Ecosystems Thematic Network</t>
  </si>
  <si>
    <t xml:space="preserve">4a.1.4.1   Develop IABIN catalogue service </t>
  </si>
  <si>
    <t>2.1.5 Invasive Species Thematic Network</t>
  </si>
  <si>
    <t>4a.1.6 Pollinators Thematic Network</t>
  </si>
  <si>
    <t>4a.1.6.1 Evaluate the information needs of decision makers and set priorities for the development</t>
  </si>
  <si>
    <t>4a.1.7 Protected Areas Thematic Network</t>
  </si>
  <si>
    <t>4a.1.7.1 Formation of a protected area thematic working group (in consultation with designated IABIN leads)</t>
  </si>
  <si>
    <t xml:space="preserve">4a.1.7.3 Develop a draft website </t>
  </si>
  <si>
    <t xml:space="preserve">4a.1.7.1 Identification of potential protected area data providers </t>
  </si>
  <si>
    <t>4a.1.7.1 Develop an annotated document on a prioritized list of data needs and gasps through consultation with data providers and working group</t>
  </si>
  <si>
    <t>4a.1.7.2 Analyze existing Protected Area Management Effectiveness Tool and propose the most appropiate one to be use consistently by IABIN</t>
  </si>
  <si>
    <t>4a.1.7.3 Develop criteria for selection of PATN Experts to be included in PATN Expert Database</t>
  </si>
  <si>
    <t>4a.1.7.3 Develop and populate Protected Areas Experts Database and make it available through the PATN Portal</t>
  </si>
  <si>
    <t>4a.1.7.3 Develop and propose structure for a stand-alone PA biodiversity database in consultation with PATWG</t>
  </si>
  <si>
    <t>4a.1.7.3 Develop a prototypoe PA biodiversity database</t>
  </si>
  <si>
    <t xml:space="preserve">4a.1.7.4 Regional Workshop </t>
  </si>
  <si>
    <t>4a.1.7.3 Propose and develop the structure for Expert Database in collaboration with other TNs</t>
  </si>
  <si>
    <t>4a.1.7.5 Develop and implement PATN Sustainability Plan</t>
  </si>
  <si>
    <t>4a.1.7.3 Develop PA Metadata to be accessed by IABIN Catalog</t>
  </si>
  <si>
    <t>4a.1.7.3 Develop technical documents on PATN Portal</t>
  </si>
  <si>
    <t>4a.1.7.3 Upgrade PATN website so that it will give access to PATN data and will allow users to search other TNs</t>
  </si>
  <si>
    <t>4a.1.7.2 Implement the PA Help Desk and respond to user needs</t>
  </si>
  <si>
    <t>4a.1.7.2 Host data for those Data Providers who cannot host their own data</t>
  </si>
  <si>
    <t>4a.1.7.1 Coordination and communications</t>
  </si>
  <si>
    <t>4a.1.7.5 Administration, Monitoring and Sustainability</t>
  </si>
  <si>
    <t xml:space="preserve">4a.1.7.5 Develop AOP and Work Plan </t>
  </si>
  <si>
    <t>4a.1.7.1 Identify current Protected Area database formats, existing data types, systems used, etc. in 2 countries in each of the six (6) IABIN sub-regions.</t>
  </si>
  <si>
    <t>4a.1.7.2 Analyze existing criteria for PA data quality or develop them as needed to be validated during workshop</t>
  </si>
  <si>
    <t>4a.1.7.2 Propose a minimum set of reporting fields in consultation with the PATWG</t>
  </si>
  <si>
    <t>6.1.8 Thematic Network Coordinator</t>
  </si>
  <si>
    <t xml:space="preserve">2.2.1 Improve the availability of critical metadata data and metadata </t>
  </si>
  <si>
    <t>2.2.1 Metadata Content Program</t>
  </si>
  <si>
    <t>2.2.2 Specimens Content Program</t>
  </si>
  <si>
    <t xml:space="preserve">Short list: Museo Argentino de Ciencias Naturales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</si>
</sst>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
    <numFmt numFmtId="166" formatCode="&quot;$&quot;#,##0.00"/>
    <numFmt numFmtId="167" formatCode="#"/>
    <numFmt numFmtId="168" formatCode="[$$-409]#,###;[Red]\-[$$-409]#,###"/>
    <numFmt numFmtId="169" formatCode="[$$-409]#,##0.0_ ;[Red]\-[$$-409]#,##0.0\ "/>
    <numFmt numFmtId="170" formatCode="[$$-C09]#,##0"/>
    <numFmt numFmtId="171" formatCode="_(* #,##0_);_(* \(#,##0\);_(* &quot;-&quot;??_);_(@_)"/>
    <numFmt numFmtId="172" formatCode="_(* #,##0.0_);_(* \(#,##0.0\);_(* &quot;-&quot;??_);_(@_)"/>
    <numFmt numFmtId="173" formatCode="_(&quot;$&quot;* #,##0_);_(&quot;$&quot;* \(#,##0\);_(&quot;$&quot;* &quot;-&quot;??_);_(@_)"/>
    <numFmt numFmtId="174" formatCode="m/d"/>
    <numFmt numFmtId="175" formatCode="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dd\-mmm\-yy"/>
    <numFmt numFmtId="182" formatCode="&quot;B/.&quot;\ #,##0;&quot;B/.&quot;\ \-#,##0"/>
    <numFmt numFmtId="183" formatCode="&quot;B/.&quot;\ #,##0;[Red]&quot;B/.&quot;\ \-#,##0"/>
    <numFmt numFmtId="184" formatCode="&quot;B/.&quot;\ #,##0.00;&quot;B/.&quot;\ \-#,##0.00"/>
    <numFmt numFmtId="185" formatCode="&quot;B/.&quot;\ #,##0.00;[Red]&quot;B/.&quot;\ \-#,##0.00"/>
    <numFmt numFmtId="186" formatCode="_ &quot;B/.&quot;\ * #,##0_ ;_ &quot;B/.&quot;\ * \-#,##0_ ;_ &quot;B/.&quot;\ * &quot;-&quot;_ ;_ @_ "/>
    <numFmt numFmtId="187" formatCode="_ * #,##0_ ;_ * \-#,##0_ ;_ * &quot;-&quot;_ ;_ @_ "/>
    <numFmt numFmtId="188" formatCode="_ &quot;B/.&quot;\ * #,##0.00_ ;_ &quot;B/.&quot;\ * \-#,##0.00_ ;_ &quot;B/.&quot;\ * &quot;-&quot;??_ ;_ @_ "/>
    <numFmt numFmtId="189" formatCode="_ * #,##0.00_ ;_ * \-#,##0.00_ ;_ * &quot;-&quot;??_ ;_ @_ "/>
    <numFmt numFmtId="190" formatCode="[$-409]mmmm\-yy;@"/>
    <numFmt numFmtId="191" formatCode="[$-409]d\-mmm\-yy;@"/>
    <numFmt numFmtId="192" formatCode="#,##0.0"/>
    <numFmt numFmtId="193" formatCode="[$-409]dddd\,\ mmmm\ dd\,\ yyyy"/>
    <numFmt numFmtId="194" formatCode="[$-409]h:mm:ss\ \a\.m\./\p\.m\."/>
    <numFmt numFmtId="195" formatCode="&quot;$&quot;#,##0.0_);\(&quot;$&quot;#,##0.0\)"/>
    <numFmt numFmtId="196" formatCode="&quot;$&quot;#,##0.000"/>
    <numFmt numFmtId="197" formatCode="[$-409]h:mm:ss\ AM/PM"/>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quot;R$ &quot;#,##0_);\(&quot;R$ &quot;#,##0\)"/>
    <numFmt numFmtId="207" formatCode="&quot;R$ &quot;#,##0_);[Red]\(&quot;R$ &quot;#,##0\)"/>
    <numFmt numFmtId="208" formatCode="&quot;R$ &quot;#,##0.00_);\(&quot;R$ &quot;#,##0.00\)"/>
    <numFmt numFmtId="209" formatCode="&quot;R$ &quot;#,##0.00_);[Red]\(&quot;R$ &quot;#,##0.00\)"/>
    <numFmt numFmtId="210" formatCode="_(&quot;R$ &quot;* #,##0_);_(&quot;R$ &quot;* \(#,##0\);_(&quot;R$ &quot;* &quot;-&quot;_);_(@_)"/>
    <numFmt numFmtId="211" formatCode="_(&quot;R$ &quot;* #,##0.00_);_(&quot;R$ &quot;* \(#,##0.00\);_(&quot;R$ &quot;* &quot;-&quot;??_);_(@_)"/>
    <numFmt numFmtId="212" formatCode="#,##0\ &quot;$&quot;;\-#,##0\ &quot;$&quot;"/>
    <numFmt numFmtId="213" formatCode="#,##0\ &quot;$&quot;;[Red]\-#,##0\ &quot;$&quot;"/>
    <numFmt numFmtId="214" formatCode="#,##0.00\ &quot;$&quot;;\-#,##0.00\ &quot;$&quot;"/>
    <numFmt numFmtId="215" formatCode="#,##0.00\ &quot;$&quot;;[Red]\-#,##0.00\ &quot;$&quot;"/>
    <numFmt numFmtId="216" formatCode="_-* #,##0\ &quot;$&quot;_-;\-* #,##0\ &quot;$&quot;_-;_-* &quot;-&quot;\ &quot;$&quot;_-;_-@_-"/>
    <numFmt numFmtId="217" formatCode="_-* #,##0\ _$_-;\-* #,##0\ _$_-;_-* &quot;-&quot;\ _$_-;_-@_-"/>
    <numFmt numFmtId="218" formatCode="_-* #,##0.00\ &quot;$&quot;_-;\-* #,##0.00\ &quot;$&quot;_-;_-* &quot;-&quot;??\ &quot;$&quot;_-;_-@_-"/>
    <numFmt numFmtId="219" formatCode="_-* #,##0.00\ _$_-;\-* #,##0.00\ _$_-;_-* &quot;-&quot;??\ _$_-;_-@_-"/>
    <numFmt numFmtId="220" formatCode="[$$-409]#,##0.00_ ;[Red]\-[$$-409]#,##0.00\ "/>
    <numFmt numFmtId="221" formatCode="[$$-409]#,##0.00;[Red][$$-409]#,##0.00"/>
    <numFmt numFmtId="222" formatCode="&quot;Sí&quot;;&quot;Sí&quot;;&quot;No&quot;"/>
    <numFmt numFmtId="223" formatCode="&quot;Verdadero&quot;;&quot;Verdadero&quot;;&quot;Falso&quot;"/>
    <numFmt numFmtId="224" formatCode="&quot;Activado&quot;;&quot;Activado&quot;;&quot;Desactivado&quot;"/>
    <numFmt numFmtId="225" formatCode="[$-409]d\-mmm;@"/>
  </numFmts>
  <fonts count="25">
    <font>
      <sz val="10"/>
      <name val="Arial"/>
      <family val="0"/>
    </font>
    <font>
      <sz val="12"/>
      <name val="Times New Roman"/>
      <family val="1"/>
    </font>
    <font>
      <b/>
      <sz val="12"/>
      <name val="Times New Roman"/>
      <family val="1"/>
    </font>
    <font>
      <sz val="12"/>
      <name val="Arial"/>
      <family val="0"/>
    </font>
    <font>
      <b/>
      <sz val="10"/>
      <name val="Times New Roman"/>
      <family val="1"/>
    </font>
    <font>
      <i/>
      <sz val="10"/>
      <name val="Times New Roman"/>
      <family val="1"/>
    </font>
    <font>
      <sz val="10"/>
      <name val="Times New Roman"/>
      <family val="1"/>
    </font>
    <font>
      <sz val="8"/>
      <color indexed="8"/>
      <name val="Times New Roman"/>
      <family val="1"/>
    </font>
    <font>
      <u val="single"/>
      <sz val="10"/>
      <color indexed="12"/>
      <name val="Arial"/>
      <family val="0"/>
    </font>
    <font>
      <u val="single"/>
      <sz val="10"/>
      <color indexed="36"/>
      <name val="Arial"/>
      <family val="0"/>
    </font>
    <font>
      <sz val="8"/>
      <name val="Times New Roman"/>
      <family val="1"/>
    </font>
    <font>
      <b/>
      <sz val="8"/>
      <color indexed="8"/>
      <name val="Times New Roman"/>
      <family val="1"/>
    </font>
    <font>
      <b/>
      <sz val="8"/>
      <color indexed="9"/>
      <name val="Times New Roman"/>
      <family val="1"/>
    </font>
    <font>
      <sz val="10"/>
      <color indexed="8"/>
      <name val="Times New Roman"/>
      <family val="1"/>
    </font>
    <font>
      <sz val="8"/>
      <name val="Tahoma"/>
      <family val="0"/>
    </font>
    <font>
      <sz val="9"/>
      <name val="Arial"/>
      <family val="2"/>
    </font>
    <font>
      <b/>
      <sz val="10"/>
      <name val="Arial"/>
      <family val="2"/>
    </font>
    <font>
      <b/>
      <sz val="9"/>
      <name val="Arial"/>
      <family val="2"/>
    </font>
    <font>
      <sz val="9"/>
      <color indexed="8"/>
      <name val="Times New Roman"/>
      <family val="1"/>
    </font>
    <font>
      <b/>
      <sz val="8"/>
      <name val="Tahoma"/>
      <family val="0"/>
    </font>
    <font>
      <sz val="9"/>
      <name val="Times New Roman"/>
      <family val="1"/>
    </font>
    <font>
      <b/>
      <sz val="9"/>
      <name val="Times New Roman"/>
      <family val="1"/>
    </font>
    <font>
      <b/>
      <sz val="10"/>
      <color indexed="8"/>
      <name val="Times New Roman"/>
      <family val="1"/>
    </font>
    <font>
      <sz val="10"/>
      <color indexed="10"/>
      <name val="Times New Roman"/>
      <family val="1"/>
    </font>
    <font>
      <b/>
      <sz val="8"/>
      <name val="Arial"/>
      <family val="2"/>
    </font>
  </fonts>
  <fills count="9">
    <fill>
      <patternFill/>
    </fill>
    <fill>
      <patternFill patternType="gray125"/>
    </fill>
    <fill>
      <patternFill patternType="solid">
        <fgColor indexed="65"/>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63"/>
        <bgColor indexed="64"/>
      </patternFill>
    </fill>
    <fill>
      <patternFill patternType="solid">
        <fgColor indexed="9"/>
        <bgColor indexed="64"/>
      </patternFill>
    </fill>
  </fills>
  <borders count="64">
    <border>
      <left/>
      <right/>
      <top/>
      <bottom/>
      <diagonal/>
    </border>
    <border>
      <left style="thin"/>
      <right style="thin"/>
      <top style="thin"/>
      <bottom style="thin"/>
    </border>
    <border>
      <left>
        <color indexed="63"/>
      </left>
      <right>
        <color indexed="63"/>
      </right>
      <top>
        <color indexed="63"/>
      </top>
      <bottom style="thin"/>
    </border>
    <border>
      <left>
        <color indexed="63"/>
      </left>
      <right style="double"/>
      <top style="thin"/>
      <bottom>
        <color indexed="63"/>
      </bottom>
    </border>
    <border>
      <left>
        <color indexed="63"/>
      </left>
      <right>
        <color indexed="63"/>
      </right>
      <top style="thin"/>
      <bottom>
        <color indexed="63"/>
      </bottom>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color indexed="22"/>
      </left>
      <right style="thin"/>
      <top style="thin"/>
      <bottom style="thin"/>
    </border>
    <border>
      <left>
        <color indexed="63"/>
      </left>
      <right style="thin"/>
      <top style="thin"/>
      <bottom>
        <color indexed="63"/>
      </bottom>
    </border>
    <border>
      <left>
        <color indexed="63"/>
      </left>
      <right style="double"/>
      <top>
        <color indexed="63"/>
      </top>
      <bottom>
        <color indexed="63"/>
      </bottom>
    </border>
    <border>
      <left style="thin"/>
      <right style="double"/>
      <top>
        <color indexed="63"/>
      </top>
      <bottom style="thin"/>
    </border>
    <border>
      <left style="thin"/>
      <right style="thin"/>
      <top>
        <color indexed="63"/>
      </top>
      <bottom style="thin"/>
    </border>
    <border>
      <left style="thin"/>
      <right style="thin"/>
      <top style="thin">
        <color indexed="55"/>
      </top>
      <bottom>
        <color indexed="63"/>
      </bottom>
    </border>
    <border>
      <left>
        <color indexed="63"/>
      </left>
      <right style="double"/>
      <top>
        <color indexed="63"/>
      </top>
      <bottom style="thin"/>
    </border>
    <border>
      <left style="double"/>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color indexed="55"/>
      </top>
      <bottom style="thin"/>
    </border>
    <border>
      <left style="thin"/>
      <right style="thin"/>
      <top style="thin"/>
      <bottom>
        <color indexed="63"/>
      </bottom>
    </border>
    <border>
      <left style="double"/>
      <right style="thin"/>
      <top>
        <color indexed="63"/>
      </top>
      <bottom style="thin"/>
    </border>
    <border>
      <left style="thin"/>
      <right style="thin"/>
      <top>
        <color indexed="63"/>
      </top>
      <bottom>
        <color indexed="63"/>
      </bottom>
    </border>
    <border>
      <left style="thin"/>
      <right style="thin"/>
      <top style="thin">
        <color indexed="55"/>
      </top>
      <bottom style="thin"/>
    </border>
    <border>
      <left style="thin"/>
      <right style="thin"/>
      <top>
        <color indexed="63"/>
      </top>
      <bottom style="thin">
        <color indexed="55"/>
      </bottom>
    </border>
    <border>
      <left style="thin"/>
      <right style="double"/>
      <top style="thin"/>
      <bottom style="thin"/>
    </border>
    <border>
      <left style="thin">
        <color indexed="22"/>
      </left>
      <right style="thin"/>
      <top>
        <color indexed="63"/>
      </top>
      <bottom style="thin"/>
    </border>
    <border>
      <left style="double"/>
      <right style="thin"/>
      <top style="thin"/>
      <bottom style="thin">
        <color indexed="23"/>
      </bottom>
    </border>
    <border>
      <left style="double"/>
      <right style="thin"/>
      <top>
        <color indexed="63"/>
      </top>
      <bottom style="thin">
        <color indexed="23"/>
      </bottom>
    </border>
    <border>
      <left style="thin"/>
      <right style="double"/>
      <top>
        <color indexed="63"/>
      </top>
      <bottom style="thin">
        <color indexed="23"/>
      </bottom>
    </border>
    <border>
      <left style="thin"/>
      <right style="double"/>
      <top style="thin"/>
      <bottom>
        <color indexed="63"/>
      </bottom>
    </border>
    <border>
      <left>
        <color indexed="63"/>
      </left>
      <right style="thin"/>
      <top>
        <color indexed="63"/>
      </top>
      <bottom style="thin">
        <color indexed="23"/>
      </bottom>
    </border>
    <border>
      <left style="thin">
        <color indexed="22"/>
      </left>
      <right style="double"/>
      <top>
        <color indexed="63"/>
      </top>
      <bottom>
        <color indexed="63"/>
      </bottom>
    </border>
    <border>
      <left style="thin"/>
      <right style="double"/>
      <top style="thin">
        <color indexed="55"/>
      </top>
      <bottom style="thin"/>
    </border>
    <border>
      <left style="thin">
        <color indexed="22"/>
      </left>
      <right style="double"/>
      <top style="thin"/>
      <bottom style="thin"/>
    </border>
    <border>
      <left style="double"/>
      <right>
        <color indexed="63"/>
      </right>
      <top style="thin"/>
      <bottom style="thin"/>
    </border>
    <border>
      <left style="thin"/>
      <right>
        <color indexed="63"/>
      </right>
      <top>
        <color indexed="63"/>
      </top>
      <bottom style="thin"/>
    </border>
    <border>
      <left style="double"/>
      <right style="thin"/>
      <top style="thin">
        <color indexed="55"/>
      </top>
      <bottom style="thin"/>
    </border>
    <border>
      <left style="double"/>
      <right style="thin"/>
      <top style="thin"/>
      <bottom>
        <color indexed="63"/>
      </bottom>
    </border>
    <border>
      <left style="thin"/>
      <right>
        <color indexed="63"/>
      </right>
      <top>
        <color indexed="63"/>
      </top>
      <bottom>
        <color indexed="63"/>
      </bottom>
    </border>
    <border>
      <left style="thin">
        <color indexed="55"/>
      </left>
      <right style="double"/>
      <top style="thin">
        <color indexed="55"/>
      </top>
      <bottom style="thin"/>
    </border>
    <border>
      <left style="thin"/>
      <right style="double"/>
      <top style="thin"/>
      <bottom style="thin">
        <color indexed="55"/>
      </bottom>
    </border>
    <border>
      <left>
        <color indexed="63"/>
      </left>
      <right style="thin"/>
      <top style="thin"/>
      <bottom style="thin">
        <color indexed="55"/>
      </bottom>
    </border>
    <border>
      <left>
        <color indexed="63"/>
      </left>
      <right style="thin"/>
      <top>
        <color indexed="63"/>
      </top>
      <bottom style="thin">
        <color indexed="55"/>
      </bottom>
    </border>
    <border>
      <left style="thin"/>
      <right style="double"/>
      <top>
        <color indexed="63"/>
      </top>
      <bottom style="thin">
        <color indexed="55"/>
      </bottom>
    </border>
    <border>
      <left style="double"/>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double"/>
      <top>
        <color indexed="63"/>
      </top>
      <bottom>
        <color indexed="63"/>
      </bottom>
    </border>
    <border>
      <left>
        <color indexed="63"/>
      </left>
      <right style="double"/>
      <top style="thin">
        <color indexed="55"/>
      </top>
      <bottom style="thin"/>
    </border>
    <border>
      <left style="double"/>
      <right style="double"/>
      <top style="thin"/>
      <bottom>
        <color indexed="63"/>
      </bottom>
    </border>
    <border>
      <left style="double"/>
      <right style="double"/>
      <top>
        <color indexed="63"/>
      </top>
      <bottom style="thin"/>
    </border>
    <border>
      <left style="double"/>
      <right style="thin"/>
      <top style="thin">
        <color indexed="23"/>
      </top>
      <bottom style="thin">
        <color indexed="23"/>
      </bottom>
    </border>
    <border>
      <left style="double"/>
      <right style="thin"/>
      <top style="thin">
        <color indexed="23"/>
      </top>
      <bottom>
        <color indexed="63"/>
      </bottom>
    </border>
    <border>
      <left style="double"/>
      <right>
        <color indexed="63"/>
      </right>
      <top style="thin"/>
      <bottom>
        <color indexed="63"/>
      </bottom>
    </border>
    <border>
      <left style="double"/>
      <right>
        <color indexed="63"/>
      </right>
      <top>
        <color indexed="63"/>
      </top>
      <bottom style="thin"/>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6" fillId="2" borderId="0">
      <alignment/>
      <protection/>
    </xf>
    <xf numFmtId="9" fontId="0" fillId="0" borderId="0" applyFont="0" applyFill="0" applyBorder="0" applyAlignment="0" applyProtection="0"/>
  </cellStyleXfs>
  <cellXfs count="422">
    <xf numFmtId="0" fontId="0" fillId="0" borderId="0" xfId="0" applyAlignment="1">
      <alignment/>
    </xf>
    <xf numFmtId="164" fontId="1" fillId="0" borderId="0" xfId="21" applyFont="1" applyFill="1" applyBorder="1">
      <alignment/>
      <protection/>
    </xf>
    <xf numFmtId="9" fontId="6" fillId="0" borderId="0" xfId="21" applyNumberFormat="1" applyFont="1" applyFill="1" applyBorder="1">
      <alignment/>
      <protection/>
    </xf>
    <xf numFmtId="164" fontId="6" fillId="0" borderId="0" xfId="21" applyFont="1" applyFill="1" applyBorder="1">
      <alignment/>
      <protection/>
    </xf>
    <xf numFmtId="0" fontId="6"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164" fontId="2" fillId="0" borderId="0" xfId="21" applyFont="1" applyFill="1" applyBorder="1">
      <alignment/>
      <protection/>
    </xf>
    <xf numFmtId="164" fontId="6" fillId="0" borderId="0" xfId="21" applyFont="1" applyFill="1" applyBorder="1" applyAlignment="1">
      <alignment wrapText="1"/>
      <protection/>
    </xf>
    <xf numFmtId="164" fontId="10" fillId="0" borderId="0" xfId="21" applyFont="1" applyFill="1" applyBorder="1" applyAlignment="1">
      <alignment wrapText="1"/>
      <protection/>
    </xf>
    <xf numFmtId="164" fontId="10" fillId="0" borderId="0" xfId="21" applyFont="1" applyFill="1" applyBorder="1">
      <alignment/>
      <protection/>
    </xf>
    <xf numFmtId="9" fontId="10" fillId="0" borderId="0" xfId="21" applyNumberFormat="1" applyFont="1" applyFill="1" applyBorder="1">
      <alignment/>
      <protection/>
    </xf>
    <xf numFmtId="0" fontId="10" fillId="0" borderId="1" xfId="15" applyNumberFormat="1" applyFont="1" applyFill="1" applyBorder="1" applyAlignment="1">
      <alignment vertical="top" wrapText="1"/>
    </xf>
    <xf numFmtId="164" fontId="10" fillId="0" borderId="0" xfId="21" applyFont="1" applyFill="1" applyBorder="1" applyAlignment="1">
      <alignment vertical="top" wrapText="1"/>
      <protection/>
    </xf>
    <xf numFmtId="164" fontId="10" fillId="0" borderId="0" xfId="21" applyFont="1" applyFill="1" applyBorder="1" applyAlignment="1">
      <alignment vertical="top"/>
      <protection/>
    </xf>
    <xf numFmtId="9" fontId="10" fillId="0" borderId="0" xfId="21" applyNumberFormat="1" applyFont="1" applyFill="1" applyBorder="1" applyAlignment="1">
      <alignment vertical="top"/>
      <protection/>
    </xf>
    <xf numFmtId="9" fontId="10" fillId="0" borderId="0" xfId="21" applyNumberFormat="1" applyFont="1" applyFill="1" applyBorder="1" applyAlignment="1">
      <alignment vertical="top" wrapText="1"/>
      <protection/>
    </xf>
    <xf numFmtId="9" fontId="10" fillId="0" borderId="0" xfId="21" applyNumberFormat="1" applyFont="1" applyFill="1" applyBorder="1" applyAlignment="1">
      <alignment wrapText="1"/>
      <protection/>
    </xf>
    <xf numFmtId="9" fontId="6" fillId="0" borderId="0" xfId="21" applyNumberFormat="1" applyFont="1" applyFill="1" applyBorder="1" applyAlignment="1">
      <alignment wrapText="1"/>
      <protection/>
    </xf>
    <xf numFmtId="0" fontId="3" fillId="0" borderId="0" xfId="0" applyFont="1" applyFill="1" applyAlignment="1">
      <alignment vertical="center" wrapText="1"/>
    </xf>
    <xf numFmtId="0" fontId="5" fillId="0" borderId="2" xfId="0" applyFont="1" applyFill="1" applyBorder="1" applyAlignment="1">
      <alignment vertical="center" wrapText="1"/>
    </xf>
    <xf numFmtId="0" fontId="0" fillId="0" borderId="2" xfId="0" applyFont="1" applyFill="1" applyBorder="1" applyAlignment="1">
      <alignment vertical="center" wrapText="1"/>
    </xf>
    <xf numFmtId="0" fontId="2" fillId="0" borderId="0" xfId="0" applyFont="1" applyFill="1" applyBorder="1" applyAlignment="1">
      <alignment vertical="center" wrapText="1"/>
    </xf>
    <xf numFmtId="0" fontId="7" fillId="3" borderId="3" xfId="0" applyFont="1" applyFill="1" applyBorder="1" applyAlignment="1">
      <alignment vertical="top" wrapText="1"/>
    </xf>
    <xf numFmtId="0" fontId="7" fillId="3" borderId="4" xfId="0" applyFont="1" applyFill="1" applyBorder="1" applyAlignment="1">
      <alignment vertical="top" wrapText="1"/>
    </xf>
    <xf numFmtId="0" fontId="7" fillId="4" borderId="5" xfId="0" applyFont="1" applyFill="1" applyBorder="1" applyAlignment="1">
      <alignment vertical="top" wrapText="1"/>
    </xf>
    <xf numFmtId="0" fontId="7" fillId="4" borderId="6" xfId="0" applyFont="1" applyFill="1" applyBorder="1" applyAlignment="1">
      <alignment vertical="top" wrapText="1"/>
    </xf>
    <xf numFmtId="0" fontId="10" fillId="4" borderId="6" xfId="15" applyNumberFormat="1" applyFont="1" applyFill="1" applyBorder="1" applyAlignment="1">
      <alignment horizontal="center" vertical="top"/>
    </xf>
    <xf numFmtId="0" fontId="10" fillId="4" borderId="7" xfId="15" applyNumberFormat="1" applyFont="1" applyFill="1" applyBorder="1" applyAlignment="1">
      <alignment horizontal="right" vertical="top" wrapText="1"/>
    </xf>
    <xf numFmtId="0" fontId="10" fillId="4" borderId="2" xfId="15" applyNumberFormat="1" applyFont="1" applyFill="1" applyBorder="1" applyAlignment="1">
      <alignment horizontal="center" vertical="top"/>
    </xf>
    <xf numFmtId="0" fontId="10" fillId="4" borderId="7" xfId="15" applyNumberFormat="1" applyFont="1" applyFill="1" applyBorder="1" applyAlignment="1">
      <alignment vertical="top" wrapText="1"/>
    </xf>
    <xf numFmtId="0" fontId="10" fillId="4" borderId="8" xfId="15" applyNumberFormat="1" applyFont="1" applyFill="1" applyBorder="1" applyAlignment="1">
      <alignment vertical="top" wrapText="1"/>
    </xf>
    <xf numFmtId="0" fontId="10" fillId="3" borderId="6" xfId="15" applyNumberFormat="1" applyFont="1" applyFill="1" applyBorder="1" applyAlignment="1">
      <alignment horizontal="center" vertical="top"/>
    </xf>
    <xf numFmtId="0" fontId="10" fillId="3" borderId="7" xfId="15" applyNumberFormat="1" applyFont="1" applyFill="1" applyBorder="1" applyAlignment="1">
      <alignment vertical="top" wrapText="1"/>
    </xf>
    <xf numFmtId="0" fontId="10" fillId="4" borderId="8" xfId="15" applyNumberFormat="1" applyFont="1" applyFill="1" applyBorder="1" applyAlignment="1">
      <alignment horizontal="right" vertical="top" wrapText="1"/>
    </xf>
    <xf numFmtId="2" fontId="0" fillId="0" borderId="9"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2" fontId="0" fillId="0" borderId="10" xfId="0" applyNumberFormat="1" applyFont="1" applyFill="1" applyBorder="1" applyAlignment="1">
      <alignment vertical="top" wrapText="1"/>
    </xf>
    <xf numFmtId="0" fontId="10" fillId="0" borderId="11" xfId="15" applyNumberFormat="1" applyFont="1" applyFill="1" applyBorder="1" applyAlignment="1">
      <alignment horizontal="left" vertical="center" wrapText="1"/>
    </xf>
    <xf numFmtId="0" fontId="10" fillId="3" borderId="7" xfId="15" applyNumberFormat="1" applyFont="1" applyFill="1" applyBorder="1" applyAlignment="1">
      <alignment horizontal="left" vertical="top" wrapText="1"/>
    </xf>
    <xf numFmtId="0" fontId="10" fillId="0" borderId="1" xfId="15" applyNumberFormat="1" applyFont="1" applyFill="1" applyBorder="1" applyAlignment="1">
      <alignment horizontal="left" vertical="top" wrapText="1"/>
    </xf>
    <xf numFmtId="0" fontId="10" fillId="4" borderId="7" xfId="15" applyNumberFormat="1" applyFont="1" applyFill="1" applyBorder="1" applyAlignment="1">
      <alignment horizontal="left" vertical="top" wrapText="1"/>
    </xf>
    <xf numFmtId="0" fontId="7" fillId="4" borderId="4" xfId="0" applyFont="1" applyFill="1" applyBorder="1" applyAlignment="1">
      <alignment vertical="top" wrapText="1"/>
    </xf>
    <xf numFmtId="0" fontId="10" fillId="4" borderId="4" xfId="15" applyNumberFormat="1" applyFont="1" applyFill="1" applyBorder="1" applyAlignment="1">
      <alignment horizontal="center" vertical="top"/>
    </xf>
    <xf numFmtId="0" fontId="10" fillId="4" borderId="12" xfId="15" applyNumberFormat="1" applyFont="1" applyFill="1" applyBorder="1" applyAlignment="1">
      <alignment horizontal="left" vertical="top" wrapText="1"/>
    </xf>
    <xf numFmtId="166" fontId="17" fillId="0" borderId="13" xfId="0" applyNumberFormat="1" applyFont="1" applyFill="1" applyBorder="1" applyAlignment="1">
      <alignment vertical="top" wrapText="1"/>
    </xf>
    <xf numFmtId="44" fontId="4" fillId="0" borderId="2" xfId="17" applyFont="1" applyFill="1" applyBorder="1" applyAlignment="1">
      <alignment horizontal="center" vertical="center" wrapText="1"/>
    </xf>
    <xf numFmtId="44" fontId="4" fillId="0" borderId="14" xfId="17" applyFont="1" applyFill="1" applyBorder="1" applyAlignment="1">
      <alignment horizontal="center" vertical="center" wrapText="1"/>
    </xf>
    <xf numFmtId="2" fontId="0" fillId="0" borderId="1" xfId="0" applyNumberFormat="1" applyFont="1" applyFill="1" applyBorder="1" applyAlignment="1">
      <alignment vertical="center" wrapText="1"/>
    </xf>
    <xf numFmtId="2" fontId="0" fillId="0" borderId="15" xfId="0" applyNumberFormat="1" applyFont="1" applyFill="1" applyBorder="1" applyAlignment="1">
      <alignment vertical="top" wrapText="1"/>
    </xf>
    <xf numFmtId="2" fontId="0" fillId="0" borderId="15" xfId="0" applyNumberFormat="1" applyFont="1" applyFill="1" applyBorder="1" applyAlignment="1">
      <alignment vertical="center" wrapText="1"/>
    </xf>
    <xf numFmtId="2" fontId="0" fillId="0" borderId="7" xfId="0" applyNumberFormat="1" applyFont="1" applyFill="1" applyBorder="1" applyAlignment="1">
      <alignment vertical="top" wrapText="1"/>
    </xf>
    <xf numFmtId="2" fontId="0" fillId="0" borderId="1" xfId="0" applyNumberFormat="1" applyFont="1" applyFill="1" applyBorder="1" applyAlignment="1">
      <alignment vertical="top" wrapText="1"/>
    </xf>
    <xf numFmtId="0" fontId="10" fillId="0" borderId="9" xfId="15" applyNumberFormat="1" applyFont="1" applyFill="1" applyBorder="1" applyAlignment="1">
      <alignment horizontal="left" vertical="center" wrapText="1"/>
    </xf>
    <xf numFmtId="0" fontId="10" fillId="0" borderId="16" xfId="15" applyNumberFormat="1" applyFont="1" applyFill="1" applyBorder="1" applyAlignment="1">
      <alignment vertical="center" wrapText="1"/>
    </xf>
    <xf numFmtId="44" fontId="4" fillId="0" borderId="17" xfId="17" applyFont="1" applyFill="1" applyBorder="1" applyAlignment="1">
      <alignment horizontal="center" vertical="center" wrapText="1"/>
    </xf>
    <xf numFmtId="0" fontId="10" fillId="0" borderId="7" xfId="15" applyNumberFormat="1" applyFont="1" applyFill="1" applyBorder="1" applyAlignment="1">
      <alignment vertical="top" wrapText="1"/>
    </xf>
    <xf numFmtId="166" fontId="15" fillId="0" borderId="18" xfId="0" applyNumberFormat="1" applyFont="1" applyFill="1" applyBorder="1" applyAlignment="1">
      <alignment vertical="center" wrapText="1"/>
    </xf>
    <xf numFmtId="0" fontId="7" fillId="3" borderId="19" xfId="0" applyFont="1" applyFill="1" applyBorder="1" applyAlignment="1">
      <alignment vertical="top" wrapText="1"/>
    </xf>
    <xf numFmtId="0" fontId="7" fillId="4" borderId="20" xfId="0" applyFont="1" applyFill="1" applyBorder="1" applyAlignment="1">
      <alignment vertical="top" wrapText="1"/>
    </xf>
    <xf numFmtId="0" fontId="10" fillId="0" borderId="21" xfId="15" applyNumberFormat="1" applyFont="1" applyFill="1" applyBorder="1" applyAlignment="1">
      <alignment horizontal="left" vertical="top" wrapText="1"/>
    </xf>
    <xf numFmtId="0" fontId="10" fillId="0" borderId="8" xfId="15" applyNumberFormat="1" applyFont="1" applyFill="1" applyBorder="1" applyAlignment="1">
      <alignment horizontal="left" vertical="top" wrapText="1"/>
    </xf>
    <xf numFmtId="0" fontId="10" fillId="0" borderId="15" xfId="15" applyNumberFormat="1" applyFont="1" applyFill="1" applyBorder="1" applyAlignment="1">
      <alignment horizontal="right" vertical="top" wrapText="1"/>
    </xf>
    <xf numFmtId="0" fontId="10" fillId="0" borderId="1" xfId="15" applyNumberFormat="1" applyFont="1" applyFill="1" applyBorder="1" applyAlignment="1">
      <alignment horizontal="right" vertical="top" wrapText="1"/>
    </xf>
    <xf numFmtId="0" fontId="10" fillId="0" borderId="22" xfId="15" applyNumberFormat="1" applyFont="1" applyFill="1" applyBorder="1" applyAlignment="1">
      <alignment horizontal="right" vertical="top" wrapText="1"/>
    </xf>
    <xf numFmtId="0" fontId="7" fillId="4" borderId="3" xfId="0" applyFont="1" applyFill="1" applyBorder="1" applyAlignment="1">
      <alignment vertical="top" wrapText="1"/>
    </xf>
    <xf numFmtId="0" fontId="16" fillId="0" borderId="23" xfId="0" applyFont="1" applyBorder="1" applyAlignment="1">
      <alignment horizontal="center" vertical="center"/>
    </xf>
    <xf numFmtId="0" fontId="16" fillId="0" borderId="15" xfId="0" applyFont="1" applyBorder="1" applyAlignment="1">
      <alignment horizontal="center" vertical="center"/>
    </xf>
    <xf numFmtId="44" fontId="4" fillId="0" borderId="1" xfId="17" applyFont="1" applyFill="1" applyBorder="1" applyAlignment="1">
      <alignment horizontal="center" vertical="center" wrapText="1"/>
    </xf>
    <xf numFmtId="2" fontId="15" fillId="0" borderId="1" xfId="0" applyNumberFormat="1" applyFont="1" applyFill="1" applyBorder="1" applyAlignment="1">
      <alignment vertical="center" wrapText="1"/>
    </xf>
    <xf numFmtId="2" fontId="15" fillId="0" borderId="1" xfId="0" applyNumberFormat="1" applyFont="1" applyFill="1" applyBorder="1" applyAlignment="1">
      <alignment vertical="top" wrapText="1"/>
    </xf>
    <xf numFmtId="9" fontId="10" fillId="0" borderId="7" xfId="21" applyNumberFormat="1" applyFont="1" applyFill="1" applyBorder="1" applyAlignment="1">
      <alignment vertical="top" wrapText="1"/>
      <protection/>
    </xf>
    <xf numFmtId="166" fontId="15" fillId="0" borderId="18" xfId="0" applyNumberFormat="1" applyFont="1" applyFill="1" applyBorder="1" applyAlignment="1">
      <alignment horizontal="right" vertical="center" wrapText="1"/>
    </xf>
    <xf numFmtId="166" fontId="15" fillId="0" borderId="23" xfId="0" applyNumberFormat="1" applyFont="1" applyFill="1" applyBorder="1" applyAlignment="1">
      <alignment horizontal="right" vertical="center" wrapText="1"/>
    </xf>
    <xf numFmtId="166" fontId="15" fillId="0" borderId="1" xfId="0" applyNumberFormat="1" applyFont="1" applyFill="1" applyBorder="1" applyAlignment="1">
      <alignment horizontal="right" vertical="center" wrapText="1"/>
    </xf>
    <xf numFmtId="166" fontId="17" fillId="0" borderId="24" xfId="0" applyNumberFormat="1" applyFont="1" applyFill="1" applyBorder="1" applyAlignment="1">
      <alignment horizontal="right" vertical="top" wrapText="1"/>
    </xf>
    <xf numFmtId="0" fontId="10" fillId="0" borderId="7" xfId="15" applyNumberFormat="1" applyFont="1" applyFill="1" applyBorder="1" applyAlignment="1">
      <alignment horizontal="center" vertical="center" wrapText="1"/>
    </xf>
    <xf numFmtId="0" fontId="10" fillId="0" borderId="1" xfId="15" applyNumberFormat="1" applyFont="1" applyFill="1" applyBorder="1" applyAlignment="1">
      <alignment vertical="center" wrapText="1"/>
    </xf>
    <xf numFmtId="2" fontId="16" fillId="0" borderId="1" xfId="0" applyNumberFormat="1" applyFont="1" applyFill="1" applyBorder="1" applyAlignment="1">
      <alignment vertical="top" wrapText="1"/>
    </xf>
    <xf numFmtId="0" fontId="10" fillId="0" borderId="18" xfId="15" applyNumberFormat="1" applyFont="1" applyFill="1" applyBorder="1" applyAlignment="1">
      <alignment vertical="center" wrapText="1"/>
    </xf>
    <xf numFmtId="0" fontId="10" fillId="0" borderId="25" xfId="15" applyNumberFormat="1" applyFont="1" applyFill="1" applyBorder="1" applyAlignment="1">
      <alignment vertical="center" wrapText="1"/>
    </xf>
    <xf numFmtId="0" fontId="10" fillId="0" borderId="26" xfId="15" applyNumberFormat="1" applyFont="1" applyFill="1" applyBorder="1" applyAlignment="1">
      <alignment horizontal="right" vertical="top" wrapText="1"/>
    </xf>
    <xf numFmtId="0" fontId="10" fillId="0" borderId="15" xfId="15" applyNumberFormat="1" applyFont="1" applyFill="1" applyBorder="1" applyAlignment="1">
      <alignment horizontal="left" vertical="top" wrapText="1"/>
    </xf>
    <xf numFmtId="0" fontId="18" fillId="0" borderId="27" xfId="0" applyFont="1" applyFill="1" applyBorder="1" applyAlignment="1">
      <alignment vertical="center" wrapText="1"/>
    </xf>
    <xf numFmtId="164" fontId="10" fillId="0" borderId="7" xfId="21" applyFont="1" applyFill="1" applyBorder="1" applyAlignment="1">
      <alignment vertical="top" wrapText="1"/>
      <protection/>
    </xf>
    <xf numFmtId="0" fontId="7" fillId="4" borderId="27" xfId="0" applyFont="1" applyFill="1" applyBorder="1" applyAlignment="1">
      <alignment horizontal="left" vertical="top" wrapText="1"/>
    </xf>
    <xf numFmtId="0" fontId="7" fillId="0" borderId="27" xfId="0" applyFont="1" applyFill="1" applyBorder="1" applyAlignment="1">
      <alignment horizontal="left" vertical="top" wrapText="1"/>
    </xf>
    <xf numFmtId="0" fontId="6" fillId="0" borderId="27" xfId="0" applyFont="1" applyFill="1" applyBorder="1" applyAlignment="1">
      <alignment horizontal="left" vertical="center" wrapText="1"/>
    </xf>
    <xf numFmtId="166" fontId="7" fillId="0" borderId="27" xfId="0" applyNumberFormat="1" applyFont="1" applyFill="1" applyBorder="1" applyAlignment="1">
      <alignment horizontal="left" vertical="top" wrapText="1"/>
    </xf>
    <xf numFmtId="0" fontId="7" fillId="0" borderId="27" xfId="0" applyFont="1" applyFill="1" applyBorder="1" applyAlignment="1">
      <alignment horizontal="left" vertical="center" wrapText="1"/>
    </xf>
    <xf numFmtId="0" fontId="7" fillId="3" borderId="27" xfId="0" applyFont="1" applyFill="1" applyBorder="1" applyAlignment="1">
      <alignment horizontal="left" vertical="top" wrapText="1"/>
    </xf>
    <xf numFmtId="164" fontId="10" fillId="0" borderId="27" xfId="21" applyFont="1" applyFill="1" applyBorder="1" applyAlignment="1">
      <alignment vertical="top" wrapText="1"/>
      <protection/>
    </xf>
    <xf numFmtId="2" fontId="0" fillId="0" borderId="16" xfId="0" applyNumberFormat="1" applyFont="1" applyFill="1" applyBorder="1" applyAlignment="1">
      <alignment vertical="top" wrapText="1"/>
    </xf>
    <xf numFmtId="0" fontId="10" fillId="0" borderId="8" xfId="15" applyNumberFormat="1" applyFont="1" applyFill="1" applyBorder="1" applyAlignment="1">
      <alignment horizontal="center" vertical="center" wrapText="1"/>
    </xf>
    <xf numFmtId="0" fontId="10" fillId="0" borderId="28" xfId="15" applyNumberFormat="1" applyFont="1" applyFill="1" applyBorder="1" applyAlignment="1">
      <alignment horizontal="left" vertical="center" wrapText="1"/>
    </xf>
    <xf numFmtId="0" fontId="10" fillId="0" borderId="29" xfId="15" applyNumberFormat="1" applyFont="1" applyFill="1" applyBorder="1" applyAlignment="1">
      <alignment horizontal="center" vertical="center"/>
    </xf>
    <xf numFmtId="0" fontId="10" fillId="0" borderId="30" xfId="15" applyNumberFormat="1"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4" borderId="32" xfId="0" applyFont="1" applyFill="1" applyBorder="1" applyAlignment="1">
      <alignment horizontal="left" vertical="top" wrapText="1"/>
    </xf>
    <xf numFmtId="0" fontId="10" fillId="0" borderId="4" xfId="15" applyNumberFormat="1" applyFont="1" applyFill="1" applyBorder="1" applyAlignment="1">
      <alignment horizontal="center" vertical="top"/>
    </xf>
    <xf numFmtId="2" fontId="0" fillId="0" borderId="26" xfId="0" applyNumberFormat="1" applyFont="1" applyFill="1" applyBorder="1" applyAlignment="1">
      <alignment vertical="center" wrapText="1"/>
    </xf>
    <xf numFmtId="0" fontId="18" fillId="0" borderId="14" xfId="0" applyFont="1" applyFill="1" applyBorder="1" applyAlignment="1">
      <alignment vertical="center" wrapText="1"/>
    </xf>
    <xf numFmtId="0" fontId="10" fillId="0" borderId="18" xfId="15" applyNumberFormat="1" applyFont="1" applyFill="1" applyBorder="1" applyAlignment="1">
      <alignment horizontal="center" vertical="center" wrapText="1"/>
    </xf>
    <xf numFmtId="43" fontId="10" fillId="0" borderId="0" xfId="15" applyFont="1" applyFill="1" applyBorder="1" applyAlignment="1">
      <alignment vertical="top"/>
    </xf>
    <xf numFmtId="0" fontId="7" fillId="4" borderId="7" xfId="0" applyFont="1" applyFill="1" applyBorder="1" applyAlignment="1">
      <alignment horizontal="left" vertical="top" wrapText="1"/>
    </xf>
    <xf numFmtId="0" fontId="7" fillId="0" borderId="7" xfId="0" applyFont="1" applyFill="1" applyBorder="1" applyAlignment="1">
      <alignment horizontal="left" vertical="top" wrapText="1"/>
    </xf>
    <xf numFmtId="0" fontId="18" fillId="0" borderId="7" xfId="0" applyFont="1" applyFill="1" applyBorder="1" applyAlignment="1">
      <alignment vertical="center" wrapText="1"/>
    </xf>
    <xf numFmtId="0" fontId="6" fillId="0" borderId="7"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3" borderId="7" xfId="0" applyFont="1" applyFill="1" applyBorder="1" applyAlignment="1">
      <alignment horizontal="left" vertical="top" wrapText="1"/>
    </xf>
    <xf numFmtId="0" fontId="6" fillId="0" borderId="7" xfId="0" applyFont="1" applyFill="1" applyBorder="1" applyAlignment="1">
      <alignment vertical="center" wrapText="1"/>
    </xf>
    <xf numFmtId="0" fontId="7" fillId="4" borderId="12" xfId="0" applyFont="1" applyFill="1" applyBorder="1" applyAlignment="1">
      <alignment horizontal="left" vertical="top" wrapText="1"/>
    </xf>
    <xf numFmtId="0" fontId="7" fillId="0" borderId="3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1" fillId="4" borderId="3" xfId="0" applyFont="1" applyFill="1" applyBorder="1" applyAlignment="1">
      <alignment vertical="center" wrapText="1"/>
    </xf>
    <xf numFmtId="0" fontId="13" fillId="0" borderId="34" xfId="0" applyFont="1" applyFill="1" applyBorder="1" applyAlignment="1">
      <alignment vertical="center" wrapText="1"/>
    </xf>
    <xf numFmtId="0" fontId="11" fillId="0" borderId="14" xfId="0" applyFont="1" applyFill="1" applyBorder="1" applyAlignment="1">
      <alignment horizontal="right" vertical="top" wrapText="1"/>
    </xf>
    <xf numFmtId="0" fontId="11" fillId="4" borderId="27" xfId="0" applyFont="1" applyFill="1" applyBorder="1" applyAlignment="1">
      <alignment vertical="center" wrapText="1"/>
    </xf>
    <xf numFmtId="0" fontId="11" fillId="0" borderId="35" xfId="0" applyFont="1" applyFill="1" applyBorder="1" applyAlignment="1">
      <alignment horizontal="right" vertical="center" wrapText="1"/>
    </xf>
    <xf numFmtId="0" fontId="11" fillId="0" borderId="14" xfId="0" applyFont="1" applyFill="1" applyBorder="1" applyAlignment="1">
      <alignment horizontal="right" vertical="center" wrapText="1"/>
    </xf>
    <xf numFmtId="0" fontId="11" fillId="4" borderId="32" xfId="0" applyFont="1" applyFill="1" applyBorder="1" applyAlignment="1">
      <alignment vertical="center" wrapText="1"/>
    </xf>
    <xf numFmtId="0" fontId="12" fillId="3" borderId="27" xfId="0" applyFont="1" applyFill="1" applyBorder="1" applyAlignment="1">
      <alignment horizontal="left" vertical="center" wrapText="1"/>
    </xf>
    <xf numFmtId="0" fontId="11" fillId="4" borderId="14" xfId="0" applyFont="1" applyFill="1" applyBorder="1" applyAlignment="1">
      <alignment vertical="center" wrapText="1"/>
    </xf>
    <xf numFmtId="0" fontId="13" fillId="0" borderId="36" xfId="0" applyFont="1" applyFill="1" applyBorder="1" applyAlignment="1">
      <alignment vertical="center" wrapText="1"/>
    </xf>
    <xf numFmtId="0" fontId="13" fillId="0" borderId="27" xfId="0" applyFont="1" applyFill="1" applyBorder="1" applyAlignment="1">
      <alignment vertical="center" wrapText="1"/>
    </xf>
    <xf numFmtId="0" fontId="13" fillId="0" borderId="35" xfId="0" applyFont="1" applyFill="1" applyBorder="1" applyAlignment="1">
      <alignment vertical="center" wrapText="1"/>
    </xf>
    <xf numFmtId="0" fontId="13" fillId="0" borderId="14" xfId="0" applyFont="1" applyFill="1" applyBorder="1" applyAlignment="1">
      <alignment vertical="center" wrapText="1"/>
    </xf>
    <xf numFmtId="0" fontId="13" fillId="0" borderId="14" xfId="0" applyFont="1" applyFill="1" applyBorder="1" applyAlignment="1">
      <alignment vertical="top" wrapText="1"/>
    </xf>
    <xf numFmtId="0" fontId="11" fillId="0" borderId="27" xfId="0" applyFont="1" applyFill="1" applyBorder="1" applyAlignment="1">
      <alignment horizontal="right" vertical="top" wrapText="1"/>
    </xf>
    <xf numFmtId="0" fontId="11" fillId="0" borderId="27" xfId="0" applyFont="1" applyFill="1" applyBorder="1" applyAlignment="1">
      <alignment horizontal="right" vertical="center" wrapText="1"/>
    </xf>
    <xf numFmtId="0" fontId="10" fillId="0" borderId="7" xfId="15" applyNumberFormat="1" applyFont="1" applyFill="1" applyBorder="1" applyAlignment="1">
      <alignment horizontal="right" vertical="top" wrapText="1"/>
    </xf>
    <xf numFmtId="0" fontId="10" fillId="4" borderId="37" xfId="15" applyNumberFormat="1" applyFont="1" applyFill="1" applyBorder="1" applyAlignment="1">
      <alignment horizontal="center" vertical="top"/>
    </xf>
    <xf numFmtId="0" fontId="10" fillId="0" borderId="8" xfId="15" applyNumberFormat="1" applyFont="1" applyFill="1" applyBorder="1" applyAlignment="1">
      <alignment horizontal="left" vertical="center" wrapText="1"/>
    </xf>
    <xf numFmtId="0" fontId="10" fillId="0" borderId="23" xfId="15" applyNumberFormat="1" applyFont="1" applyFill="1" applyBorder="1" applyAlignment="1">
      <alignment vertical="center" wrapText="1"/>
    </xf>
    <xf numFmtId="0" fontId="10" fillId="0" borderId="30" xfId="15" applyNumberFormat="1" applyFont="1" applyFill="1" applyBorder="1" applyAlignment="1">
      <alignment horizontal="center" vertical="center" wrapText="1"/>
    </xf>
    <xf numFmtId="166" fontId="15" fillId="0" borderId="1" xfId="0" applyNumberFormat="1" applyFont="1" applyFill="1" applyBorder="1" applyAlignment="1">
      <alignment vertical="center" wrapText="1"/>
    </xf>
    <xf numFmtId="166" fontId="15" fillId="0" borderId="1" xfId="21" applyNumberFormat="1" applyFont="1" applyFill="1" applyBorder="1" applyAlignment="1">
      <alignment horizontal="right" vertical="center"/>
      <protection/>
    </xf>
    <xf numFmtId="166" fontId="15" fillId="0" borderId="27" xfId="0" applyNumberFormat="1" applyFont="1" applyFill="1" applyBorder="1" applyAlignment="1">
      <alignment vertical="center" wrapText="1"/>
    </xf>
    <xf numFmtId="9" fontId="15" fillId="0" borderId="7" xfId="0" applyNumberFormat="1" applyFont="1" applyFill="1" applyBorder="1" applyAlignment="1">
      <alignment horizontal="center" vertical="center" wrapText="1"/>
    </xf>
    <xf numFmtId="166" fontId="20" fillId="0" borderId="1" xfId="17" applyNumberFormat="1" applyFont="1" applyFill="1" applyBorder="1" applyAlignment="1">
      <alignment horizontal="right" vertical="center" wrapText="1"/>
    </xf>
    <xf numFmtId="9" fontId="15" fillId="0" borderId="6" xfId="0" applyNumberFormat="1" applyFont="1" applyFill="1" applyBorder="1" applyAlignment="1">
      <alignment horizontal="center" vertical="center" wrapText="1"/>
    </xf>
    <xf numFmtId="9" fontId="15" fillId="0" borderId="8" xfId="0" applyNumberFormat="1" applyFont="1" applyFill="1" applyBorder="1" applyAlignment="1">
      <alignment horizontal="center" vertical="center" wrapText="1"/>
    </xf>
    <xf numFmtId="166" fontId="20" fillId="0" borderId="15" xfId="17" applyNumberFormat="1" applyFont="1" applyFill="1" applyBorder="1" applyAlignment="1">
      <alignment horizontal="right" vertical="center" wrapText="1"/>
    </xf>
    <xf numFmtId="9" fontId="15" fillId="0" borderId="2" xfId="0" applyNumberFormat="1" applyFont="1" applyFill="1" applyBorder="1" applyAlignment="1">
      <alignment horizontal="center" vertical="center" wrapText="1"/>
    </xf>
    <xf numFmtId="165" fontId="15" fillId="0" borderId="18" xfId="0" applyNumberFormat="1" applyFont="1" applyBorder="1" applyAlignment="1">
      <alignment vertical="center"/>
    </xf>
    <xf numFmtId="165" fontId="15" fillId="0" borderId="1" xfId="0" applyNumberFormat="1" applyFont="1" applyBorder="1" applyAlignment="1">
      <alignment vertical="center"/>
    </xf>
    <xf numFmtId="164" fontId="20" fillId="0" borderId="1" xfId="21" applyFont="1" applyFill="1" applyBorder="1" applyAlignment="1">
      <alignment vertical="center"/>
      <protection/>
    </xf>
    <xf numFmtId="166" fontId="21" fillId="0" borderId="18" xfId="15" applyNumberFormat="1" applyFont="1" applyFill="1" applyBorder="1" applyAlignment="1">
      <alignment horizontal="right" vertical="center"/>
    </xf>
    <xf numFmtId="10" fontId="21" fillId="0" borderId="7" xfId="15" applyNumberFormat="1" applyFont="1" applyFill="1" applyBorder="1" applyAlignment="1">
      <alignment vertical="center"/>
    </xf>
    <xf numFmtId="166" fontId="21" fillId="0" borderId="1" xfId="15" applyNumberFormat="1" applyFont="1" applyFill="1" applyBorder="1" applyAlignment="1">
      <alignment horizontal="right" vertical="center"/>
    </xf>
    <xf numFmtId="10" fontId="21" fillId="0" borderId="5" xfId="15" applyNumberFormat="1" applyFont="1" applyFill="1" applyBorder="1" applyAlignment="1">
      <alignment vertical="center"/>
    </xf>
    <xf numFmtId="0" fontId="20" fillId="4" borderId="17" xfId="15" applyNumberFormat="1" applyFont="1" applyFill="1" applyBorder="1" applyAlignment="1">
      <alignment vertical="top"/>
    </xf>
    <xf numFmtId="0" fontId="20" fillId="4" borderId="23" xfId="15" applyNumberFormat="1" applyFont="1" applyFill="1" applyBorder="1" applyAlignment="1">
      <alignment horizontal="right" vertical="center"/>
    </xf>
    <xf numFmtId="0" fontId="20" fillId="4" borderId="15" xfId="15" applyNumberFormat="1" applyFont="1" applyFill="1" applyBorder="1" applyAlignment="1">
      <alignment horizontal="right" vertical="center"/>
    </xf>
    <xf numFmtId="0" fontId="20" fillId="4" borderId="17" xfId="15" applyNumberFormat="1" applyFont="1" applyFill="1" applyBorder="1" applyAlignment="1">
      <alignment vertical="center"/>
    </xf>
    <xf numFmtId="0" fontId="20" fillId="4" borderId="38" xfId="15" applyNumberFormat="1" applyFont="1" applyFill="1" applyBorder="1" applyAlignment="1">
      <alignment vertical="top"/>
    </xf>
    <xf numFmtId="0" fontId="20" fillId="4" borderId="15" xfId="15" applyNumberFormat="1" applyFont="1" applyFill="1" applyBorder="1" applyAlignment="1">
      <alignment vertical="top"/>
    </xf>
    <xf numFmtId="165" fontId="20" fillId="0" borderId="18" xfId="15" applyNumberFormat="1" applyFont="1" applyFill="1" applyBorder="1" applyAlignment="1">
      <alignment horizontal="right" vertical="center"/>
    </xf>
    <xf numFmtId="165" fontId="20" fillId="0" borderId="1" xfId="15" applyNumberFormat="1" applyFont="1" applyFill="1" applyBorder="1" applyAlignment="1">
      <alignment horizontal="right" vertical="center"/>
    </xf>
    <xf numFmtId="165" fontId="20" fillId="0" borderId="23" xfId="15" applyNumberFormat="1" applyFont="1" applyFill="1" applyBorder="1" applyAlignment="1">
      <alignment horizontal="right" vertical="center"/>
    </xf>
    <xf numFmtId="165" fontId="20" fillId="0" borderId="15" xfId="15" applyNumberFormat="1" applyFont="1" applyFill="1" applyBorder="1" applyAlignment="1">
      <alignment horizontal="right" vertical="center"/>
    </xf>
    <xf numFmtId="9" fontId="15" fillId="0" borderId="5" xfId="0" applyNumberFormat="1" applyFont="1" applyFill="1" applyBorder="1" applyAlignment="1">
      <alignment horizontal="center" vertical="center" wrapText="1"/>
    </xf>
    <xf numFmtId="165" fontId="21" fillId="0" borderId="39" xfId="15" applyNumberFormat="1" applyFont="1" applyFill="1" applyBorder="1" applyAlignment="1">
      <alignment horizontal="right" vertical="center"/>
    </xf>
    <xf numFmtId="165" fontId="21" fillId="0" borderId="25" xfId="15" applyNumberFormat="1" applyFont="1" applyFill="1" applyBorder="1" applyAlignment="1">
      <alignment horizontal="right" vertical="center"/>
    </xf>
    <xf numFmtId="0" fontId="20" fillId="4" borderId="5" xfId="15" applyNumberFormat="1" applyFont="1" applyFill="1" applyBorder="1" applyAlignment="1">
      <alignment vertical="top"/>
    </xf>
    <xf numFmtId="0" fontId="20" fillId="4" borderId="18" xfId="15" applyNumberFormat="1" applyFont="1" applyFill="1" applyBorder="1" applyAlignment="1">
      <alignment horizontal="right" vertical="top"/>
    </xf>
    <xf numFmtId="0" fontId="20" fillId="4" borderId="1" xfId="15" applyNumberFormat="1" applyFont="1" applyFill="1" applyBorder="1" applyAlignment="1">
      <alignment horizontal="right" vertical="top"/>
    </xf>
    <xf numFmtId="0" fontId="20" fillId="4" borderId="20" xfId="15" applyNumberFormat="1" applyFont="1" applyFill="1" applyBorder="1" applyAlignment="1">
      <alignment vertical="top"/>
    </xf>
    <xf numFmtId="0" fontId="20" fillId="4" borderId="1" xfId="15" applyNumberFormat="1" applyFont="1" applyFill="1" applyBorder="1" applyAlignment="1">
      <alignment vertical="top"/>
    </xf>
    <xf numFmtId="165" fontId="20" fillId="0" borderId="5" xfId="17" applyNumberFormat="1" applyFont="1" applyFill="1" applyBorder="1" applyAlignment="1">
      <alignment horizontal="right" vertical="center" wrapText="1"/>
    </xf>
    <xf numFmtId="165" fontId="20" fillId="0" borderId="7" xfId="17" applyNumberFormat="1" applyFont="1" applyFill="1" applyBorder="1" applyAlignment="1">
      <alignment horizontal="right" vertical="center" wrapText="1"/>
    </xf>
    <xf numFmtId="165" fontId="20" fillId="0" borderId="1" xfId="17" applyNumberFormat="1" applyFont="1" applyFill="1" applyBorder="1" applyAlignment="1">
      <alignment horizontal="center" vertical="center" wrapText="1"/>
    </xf>
    <xf numFmtId="166" fontId="20" fillId="0" borderId="24" xfId="17" applyNumberFormat="1" applyFont="1" applyFill="1" applyBorder="1" applyAlignment="1">
      <alignment horizontal="center" vertical="center" wrapText="1"/>
    </xf>
    <xf numFmtId="166" fontId="21" fillId="0" borderId="5" xfId="17" applyNumberFormat="1" applyFont="1" applyFill="1" applyBorder="1" applyAlignment="1">
      <alignment horizontal="right" vertical="center" wrapText="1"/>
    </xf>
    <xf numFmtId="166" fontId="21" fillId="0" borderId="23" xfId="17" applyNumberFormat="1" applyFont="1" applyFill="1" applyBorder="1" applyAlignment="1">
      <alignment horizontal="right" vertical="center" wrapText="1"/>
    </xf>
    <xf numFmtId="166" fontId="21" fillId="0" borderId="15" xfId="15" applyNumberFormat="1" applyFont="1" applyFill="1" applyBorder="1" applyAlignment="1">
      <alignment horizontal="right" vertical="center"/>
    </xf>
    <xf numFmtId="10" fontId="21" fillId="0" borderId="17" xfId="15" applyNumberFormat="1" applyFont="1" applyFill="1" applyBorder="1" applyAlignment="1">
      <alignment vertical="center"/>
    </xf>
    <xf numFmtId="166" fontId="20" fillId="0" borderId="15" xfId="17" applyNumberFormat="1" applyFont="1" applyFill="1" applyBorder="1" applyAlignment="1">
      <alignment horizontal="center" vertical="center" wrapText="1"/>
    </xf>
    <xf numFmtId="10" fontId="20" fillId="4" borderId="5" xfId="15" applyNumberFormat="1" applyFont="1" applyFill="1" applyBorder="1" applyAlignment="1">
      <alignment vertical="center"/>
    </xf>
    <xf numFmtId="0" fontId="20" fillId="0" borderId="17" xfId="15" applyNumberFormat="1" applyFont="1" applyFill="1" applyBorder="1" applyAlignment="1">
      <alignment vertical="top"/>
    </xf>
    <xf numFmtId="0" fontId="20" fillId="4" borderId="3" xfId="15" applyNumberFormat="1" applyFont="1" applyFill="1" applyBorder="1" applyAlignment="1">
      <alignment vertical="top"/>
    </xf>
    <xf numFmtId="0" fontId="20" fillId="4" borderId="40" xfId="15" applyNumberFormat="1" applyFont="1" applyFill="1" applyBorder="1" applyAlignment="1">
      <alignment horizontal="right" vertical="top"/>
    </xf>
    <xf numFmtId="0" fontId="20" fillId="4" borderId="22" xfId="15" applyNumberFormat="1" applyFont="1" applyFill="1" applyBorder="1" applyAlignment="1">
      <alignment horizontal="right" vertical="top"/>
    </xf>
    <xf numFmtId="166" fontId="20" fillId="0" borderId="13" xfId="17" applyNumberFormat="1" applyFont="1" applyFill="1" applyBorder="1" applyAlignment="1">
      <alignment horizontal="center" vertical="center" wrapText="1"/>
    </xf>
    <xf numFmtId="166" fontId="20" fillId="0" borderId="17" xfId="17" applyNumberFormat="1" applyFont="1" applyFill="1" applyBorder="1" applyAlignment="1">
      <alignment horizontal="center" vertical="center" wrapText="1"/>
    </xf>
    <xf numFmtId="166" fontId="20" fillId="0" borderId="15" xfId="17" applyNumberFormat="1" applyFont="1" applyFill="1" applyBorder="1" applyAlignment="1">
      <alignment vertical="center" wrapText="1"/>
    </xf>
    <xf numFmtId="166" fontId="20" fillId="0" borderId="17" xfId="17" applyNumberFormat="1" applyFont="1" applyFill="1" applyBorder="1" applyAlignment="1">
      <alignment horizontal="right" vertical="center" wrapText="1"/>
    </xf>
    <xf numFmtId="166" fontId="20" fillId="0" borderId="23" xfId="17" applyNumberFormat="1" applyFont="1" applyFill="1" applyBorder="1" applyAlignment="1">
      <alignment horizontal="right" vertical="center" wrapText="1"/>
    </xf>
    <xf numFmtId="166" fontId="20" fillId="0" borderId="5" xfId="17" applyNumberFormat="1" applyFont="1" applyFill="1" applyBorder="1" applyAlignment="1">
      <alignment horizontal="right" vertical="center" wrapText="1"/>
    </xf>
    <xf numFmtId="166" fontId="20" fillId="0" borderId="18" xfId="17" applyNumberFormat="1" applyFont="1" applyFill="1" applyBorder="1" applyAlignment="1">
      <alignment horizontal="right" vertical="center" wrapText="1"/>
    </xf>
    <xf numFmtId="9" fontId="20" fillId="0" borderId="7" xfId="17" applyNumberFormat="1" applyFont="1" applyFill="1" applyBorder="1" applyAlignment="1">
      <alignment horizontal="center" vertical="center" wrapText="1"/>
    </xf>
    <xf numFmtId="166" fontId="20" fillId="0" borderId="1" xfId="17" applyNumberFormat="1" applyFont="1" applyFill="1" applyBorder="1" applyAlignment="1">
      <alignment vertical="center" wrapText="1"/>
    </xf>
    <xf numFmtId="9" fontId="20" fillId="0" borderId="5" xfId="17" applyNumberFormat="1" applyFont="1" applyFill="1" applyBorder="1" applyAlignment="1">
      <alignment horizontal="center" vertical="center" wrapText="1"/>
    </xf>
    <xf numFmtId="9" fontId="20" fillId="0" borderId="8" xfId="17" applyNumberFormat="1" applyFont="1" applyFill="1" applyBorder="1" applyAlignment="1">
      <alignment horizontal="center" vertical="center" wrapText="1"/>
    </xf>
    <xf numFmtId="9" fontId="20" fillId="0" borderId="17" xfId="17" applyNumberFormat="1" applyFont="1" applyFill="1" applyBorder="1" applyAlignment="1">
      <alignment horizontal="center" vertical="center" wrapText="1"/>
    </xf>
    <xf numFmtId="166" fontId="21" fillId="0" borderId="18" xfId="17" applyNumberFormat="1" applyFont="1" applyFill="1" applyBorder="1" applyAlignment="1">
      <alignment horizontal="right" vertical="center" wrapText="1"/>
    </xf>
    <xf numFmtId="10" fontId="21" fillId="0" borderId="7" xfId="17" applyNumberFormat="1" applyFont="1" applyFill="1" applyBorder="1" applyAlignment="1">
      <alignment horizontal="center" vertical="center" wrapText="1"/>
    </xf>
    <xf numFmtId="166" fontId="21" fillId="0" borderId="1" xfId="17" applyNumberFormat="1" applyFont="1" applyFill="1" applyBorder="1" applyAlignment="1">
      <alignment horizontal="right" vertical="center" wrapText="1"/>
    </xf>
    <xf numFmtId="10" fontId="21" fillId="0" borderId="5" xfId="17" applyNumberFormat="1" applyFont="1" applyFill="1" applyBorder="1" applyAlignment="1">
      <alignment horizontal="center" vertical="center" wrapText="1"/>
    </xf>
    <xf numFmtId="166" fontId="20" fillId="0" borderId="41" xfId="17" applyNumberFormat="1" applyFont="1" applyFill="1" applyBorder="1" applyAlignment="1">
      <alignment horizontal="center" vertical="center" wrapText="1"/>
    </xf>
    <xf numFmtId="0" fontId="20" fillId="3" borderId="5" xfId="15" applyNumberFormat="1" applyFont="1" applyFill="1" applyBorder="1" applyAlignment="1">
      <alignment vertical="top"/>
    </xf>
    <xf numFmtId="0" fontId="20" fillId="3" borderId="18" xfId="15" applyNumberFormat="1" applyFont="1" applyFill="1" applyBorder="1" applyAlignment="1">
      <alignment horizontal="right" vertical="top"/>
    </xf>
    <xf numFmtId="0" fontId="20" fillId="3" borderId="1" xfId="15" applyNumberFormat="1" applyFont="1" applyFill="1" applyBorder="1" applyAlignment="1">
      <alignment horizontal="right" vertical="top"/>
    </xf>
    <xf numFmtId="0" fontId="20" fillId="3" borderId="20" xfId="15" applyNumberFormat="1" applyFont="1" applyFill="1" applyBorder="1" applyAlignment="1">
      <alignment vertical="top"/>
    </xf>
    <xf numFmtId="0" fontId="20" fillId="3" borderId="1" xfId="15" applyNumberFormat="1" applyFont="1" applyFill="1" applyBorder="1" applyAlignment="1">
      <alignment vertical="top"/>
    </xf>
    <xf numFmtId="0" fontId="20" fillId="4" borderId="23" xfId="15" applyNumberFormat="1" applyFont="1" applyFill="1" applyBorder="1" applyAlignment="1">
      <alignment horizontal="right" vertical="top"/>
    </xf>
    <xf numFmtId="0" fontId="20" fillId="4" borderId="15" xfId="15" applyNumberFormat="1" applyFont="1" applyFill="1" applyBorder="1" applyAlignment="1">
      <alignment horizontal="right" vertical="top"/>
    </xf>
    <xf numFmtId="166" fontId="20" fillId="0" borderId="5" xfId="17" applyNumberFormat="1" applyFont="1" applyFill="1" applyBorder="1" applyAlignment="1">
      <alignment horizontal="center" vertical="center" wrapText="1"/>
    </xf>
    <xf numFmtId="9" fontId="20" fillId="0" borderId="1" xfId="17" applyNumberFormat="1" applyFont="1" applyFill="1" applyBorder="1" applyAlignment="1">
      <alignment horizontal="center" vertical="center" wrapText="1"/>
    </xf>
    <xf numFmtId="166" fontId="21" fillId="0" borderId="27" xfId="17" applyNumberFormat="1" applyFont="1" applyFill="1" applyBorder="1" applyAlignment="1">
      <alignment horizontal="right" vertical="center" wrapText="1"/>
    </xf>
    <xf numFmtId="0" fontId="21" fillId="3" borderId="1" xfId="15" applyNumberFormat="1" applyFont="1" applyFill="1" applyBorder="1" applyAlignment="1">
      <alignment horizontal="right" vertical="top"/>
    </xf>
    <xf numFmtId="166" fontId="21" fillId="0" borderId="15" xfId="17" applyNumberFormat="1" applyFont="1" applyFill="1" applyBorder="1" applyAlignment="1">
      <alignment horizontal="right" vertical="center" wrapText="1"/>
    </xf>
    <xf numFmtId="166" fontId="20" fillId="0" borderId="37" xfId="17" applyNumberFormat="1" applyFont="1" applyFill="1" applyBorder="1" applyAlignment="1">
      <alignment horizontal="center" vertical="center" wrapText="1"/>
    </xf>
    <xf numFmtId="166" fontId="20" fillId="0" borderId="1" xfId="17" applyNumberFormat="1" applyFont="1" applyFill="1" applyBorder="1" applyAlignment="1">
      <alignment horizontal="center" vertical="center" wrapText="1"/>
    </xf>
    <xf numFmtId="166" fontId="21" fillId="0" borderId="15" xfId="15" applyNumberFormat="1" applyFont="1" applyFill="1" applyBorder="1" applyAlignment="1">
      <alignment horizontal="right" vertical="top"/>
    </xf>
    <xf numFmtId="0" fontId="20" fillId="0" borderId="38" xfId="15" applyNumberFormat="1" applyFont="1" applyFill="1" applyBorder="1" applyAlignment="1">
      <alignment vertical="top"/>
    </xf>
    <xf numFmtId="0" fontId="20" fillId="0" borderId="15" xfId="15" applyNumberFormat="1" applyFont="1" applyFill="1" applyBorder="1" applyAlignment="1">
      <alignment vertical="top"/>
    </xf>
    <xf numFmtId="0" fontId="20" fillId="4" borderId="19" xfId="15" applyNumberFormat="1" applyFont="1" applyFill="1" applyBorder="1" applyAlignment="1">
      <alignment vertical="top"/>
    </xf>
    <xf numFmtId="0" fontId="20" fillId="4" borderId="22" xfId="15" applyNumberFormat="1" applyFont="1" applyFill="1" applyBorder="1" applyAlignment="1">
      <alignment vertical="top"/>
    </xf>
    <xf numFmtId="166" fontId="20" fillId="0" borderId="38" xfId="17" applyNumberFormat="1" applyFont="1" applyFill="1" applyBorder="1" applyAlignment="1">
      <alignment horizontal="center" vertical="center" wrapText="1"/>
    </xf>
    <xf numFmtId="166" fontId="20" fillId="0" borderId="27" xfId="17" applyNumberFormat="1" applyFont="1" applyFill="1" applyBorder="1" applyAlignment="1">
      <alignment horizontal="right" vertical="center" wrapText="1"/>
    </xf>
    <xf numFmtId="166" fontId="20" fillId="0" borderId="14" xfId="17" applyNumberFormat="1" applyFont="1" applyFill="1" applyBorder="1" applyAlignment="1">
      <alignment horizontal="right" vertical="center" wrapText="1"/>
    </xf>
    <xf numFmtId="166" fontId="21" fillId="0" borderId="37" xfId="17" applyNumberFormat="1" applyFont="1" applyFill="1" applyBorder="1" applyAlignment="1">
      <alignment horizontal="center" vertical="center" wrapText="1"/>
    </xf>
    <xf numFmtId="166" fontId="21" fillId="0" borderId="1" xfId="17" applyNumberFormat="1" applyFont="1" applyFill="1" applyBorder="1" applyAlignment="1">
      <alignment horizontal="center" vertical="center" wrapText="1"/>
    </xf>
    <xf numFmtId="166" fontId="21" fillId="0" borderId="7" xfId="17" applyNumberFormat="1" applyFont="1" applyFill="1" applyBorder="1" applyAlignment="1">
      <alignment horizontal="center" vertical="center" wrapText="1"/>
    </xf>
    <xf numFmtId="166" fontId="21" fillId="0" borderId="27" xfId="17" applyNumberFormat="1" applyFont="1" applyFill="1" applyBorder="1" applyAlignment="1">
      <alignment horizontal="center" vertical="center" wrapText="1"/>
    </xf>
    <xf numFmtId="2" fontId="6" fillId="0" borderId="27" xfId="0" applyNumberFormat="1" applyFont="1" applyFill="1" applyBorder="1" applyAlignment="1">
      <alignment vertical="center" wrapText="1"/>
    </xf>
    <xf numFmtId="2" fontId="20" fillId="0" borderId="7" xfId="0" applyNumberFormat="1" applyFont="1" applyFill="1" applyBorder="1" applyAlignment="1">
      <alignment vertical="center" wrapText="1"/>
    </xf>
    <xf numFmtId="2" fontId="6" fillId="0" borderId="7" xfId="0" applyNumberFormat="1" applyFont="1" applyFill="1" applyBorder="1" applyAlignment="1">
      <alignment vertical="top" wrapText="1"/>
    </xf>
    <xf numFmtId="2" fontId="20" fillId="0" borderId="7" xfId="0" applyNumberFormat="1" applyFont="1" applyFill="1" applyBorder="1" applyAlignment="1">
      <alignment vertical="top" wrapText="1"/>
    </xf>
    <xf numFmtId="2" fontId="4" fillId="0" borderId="14" xfId="0" applyNumberFormat="1" applyFont="1" applyFill="1" applyBorder="1" applyAlignment="1">
      <alignment horizontal="right" vertical="top" wrapText="1"/>
    </xf>
    <xf numFmtId="2" fontId="6" fillId="0" borderId="7" xfId="0" applyNumberFormat="1" applyFont="1" applyFill="1" applyBorder="1" applyAlignment="1">
      <alignment vertical="center" wrapText="1"/>
    </xf>
    <xf numFmtId="2" fontId="6" fillId="0" borderId="14" xfId="0" applyNumberFormat="1" applyFont="1" applyFill="1" applyBorder="1" applyAlignment="1">
      <alignment horizontal="left" vertical="center" wrapText="1"/>
    </xf>
    <xf numFmtId="2" fontId="6" fillId="5" borderId="7" xfId="0" applyNumberFormat="1" applyFont="1" applyFill="1" applyBorder="1" applyAlignment="1">
      <alignment vertical="center" wrapText="1"/>
    </xf>
    <xf numFmtId="2" fontId="6" fillId="6" borderId="7" xfId="0" applyNumberFormat="1" applyFont="1" applyFill="1" applyBorder="1" applyAlignment="1">
      <alignment vertical="center" wrapText="1"/>
    </xf>
    <xf numFmtId="2" fontId="6" fillId="0" borderId="14" xfId="0" applyNumberFormat="1" applyFont="1" applyFill="1" applyBorder="1" applyAlignment="1">
      <alignment vertical="center" wrapText="1"/>
    </xf>
    <xf numFmtId="0" fontId="18"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vertical="center" wrapText="1"/>
    </xf>
    <xf numFmtId="0" fontId="6" fillId="0" borderId="27" xfId="0" applyFont="1" applyFill="1" applyBorder="1" applyAlignment="1">
      <alignment vertical="center" wrapText="1"/>
    </xf>
    <xf numFmtId="0" fontId="6" fillId="0" borderId="45" xfId="0" applyFont="1" applyFill="1" applyBorder="1" applyAlignment="1">
      <alignment vertical="center" wrapText="1"/>
    </xf>
    <xf numFmtId="0" fontId="6" fillId="0" borderId="14" xfId="0" applyFont="1" applyFill="1" applyBorder="1" applyAlignment="1">
      <alignment vertical="center" wrapText="1"/>
    </xf>
    <xf numFmtId="0" fontId="6" fillId="0" borderId="2" xfId="0" applyFont="1" applyFill="1" applyBorder="1" applyAlignment="1">
      <alignment vertical="center" wrapText="1"/>
    </xf>
    <xf numFmtId="0" fontId="6" fillId="0" borderId="14" xfId="0" applyFont="1" applyFill="1" applyBorder="1" applyAlignment="1">
      <alignment horizontal="left" vertical="center" wrapText="1"/>
    </xf>
    <xf numFmtId="0" fontId="22" fillId="0" borderId="27" xfId="0" applyFont="1" applyFill="1" applyBorder="1" applyAlignment="1">
      <alignment horizontal="right" vertical="center" wrapText="1"/>
    </xf>
    <xf numFmtId="0" fontId="22" fillId="0" borderId="7" xfId="0" applyFont="1" applyFill="1" applyBorder="1" applyAlignment="1">
      <alignment vertical="center" wrapText="1"/>
    </xf>
    <xf numFmtId="2" fontId="20" fillId="0" borderId="27" xfId="0" applyNumberFormat="1" applyFont="1" applyFill="1" applyBorder="1" applyAlignment="1">
      <alignment vertical="center" wrapText="1"/>
    </xf>
    <xf numFmtId="2" fontId="20" fillId="0" borderId="27" xfId="0" applyNumberFormat="1" applyFont="1" applyFill="1" applyBorder="1" applyAlignment="1">
      <alignment vertical="top" wrapText="1"/>
    </xf>
    <xf numFmtId="166" fontId="6" fillId="0" borderId="27" xfId="0" applyNumberFormat="1" applyFont="1" applyFill="1" applyBorder="1" applyAlignment="1">
      <alignment horizontal="left" vertical="center" wrapText="1"/>
    </xf>
    <xf numFmtId="2" fontId="6" fillId="0" borderId="27" xfId="0" applyNumberFormat="1" applyFont="1" applyFill="1" applyBorder="1" applyAlignment="1">
      <alignment horizontal="left" vertical="center" wrapText="1"/>
    </xf>
    <xf numFmtId="2" fontId="6" fillId="5" borderId="27" xfId="0" applyNumberFormat="1" applyFont="1" applyFill="1" applyBorder="1" applyAlignment="1">
      <alignment horizontal="left" vertical="center" wrapText="1"/>
    </xf>
    <xf numFmtId="2" fontId="6" fillId="6" borderId="27" xfId="0" applyNumberFormat="1" applyFont="1" applyFill="1" applyBorder="1" applyAlignment="1">
      <alignment horizontal="left" vertical="center" wrapText="1"/>
    </xf>
    <xf numFmtId="0" fontId="22" fillId="0" borderId="27" xfId="0" applyFont="1" applyFill="1" applyBorder="1" applyAlignment="1">
      <alignment vertical="center" wrapText="1"/>
    </xf>
    <xf numFmtId="0" fontId="6" fillId="0" borderId="46" xfId="0" applyFont="1" applyFill="1" applyBorder="1" applyAlignment="1">
      <alignment vertical="center" wrapText="1"/>
    </xf>
    <xf numFmtId="0" fontId="6" fillId="0" borderId="8" xfId="0" applyFont="1" applyFill="1" applyBorder="1" applyAlignment="1">
      <alignment vertical="center" wrapText="1"/>
    </xf>
    <xf numFmtId="10" fontId="20" fillId="0" borderId="7" xfId="17" applyNumberFormat="1" applyFont="1" applyFill="1" applyBorder="1" applyAlignment="1">
      <alignment horizontal="center" vertical="center" wrapText="1"/>
    </xf>
    <xf numFmtId="166" fontId="20" fillId="0" borderId="47" xfId="17" applyNumberFormat="1" applyFont="1" applyFill="1" applyBorder="1" applyAlignment="1">
      <alignment horizontal="right" vertical="center" wrapText="1"/>
    </xf>
    <xf numFmtId="166" fontId="20" fillId="0" borderId="24" xfId="17" applyNumberFormat="1" applyFont="1" applyFill="1" applyBorder="1" applyAlignment="1">
      <alignment horizontal="right" vertical="center" wrapText="1"/>
    </xf>
    <xf numFmtId="9" fontId="3" fillId="0" borderId="0" xfId="0" applyNumberFormat="1" applyFont="1" applyFill="1" applyAlignment="1">
      <alignment vertical="center" wrapText="1"/>
    </xf>
    <xf numFmtId="9" fontId="0" fillId="0" borderId="2" xfId="0" applyNumberFormat="1" applyFont="1" applyFill="1" applyBorder="1" applyAlignment="1">
      <alignment vertical="center" wrapText="1"/>
    </xf>
    <xf numFmtId="9" fontId="4" fillId="0" borderId="15" xfId="17" applyNumberFormat="1" applyFont="1" applyFill="1" applyBorder="1" applyAlignment="1">
      <alignment horizontal="center" vertical="center" wrapText="1"/>
    </xf>
    <xf numFmtId="9" fontId="7" fillId="3" borderId="4" xfId="0" applyNumberFormat="1" applyFont="1" applyFill="1" applyBorder="1" applyAlignment="1">
      <alignment vertical="top" wrapText="1"/>
    </xf>
    <xf numFmtId="9" fontId="7" fillId="4" borderId="4" xfId="0" applyNumberFormat="1" applyFont="1" applyFill="1" applyBorder="1" applyAlignment="1">
      <alignment vertical="top" wrapText="1"/>
    </xf>
    <xf numFmtId="9" fontId="17" fillId="0" borderId="48" xfId="0" applyNumberFormat="1" applyFont="1" applyFill="1" applyBorder="1" applyAlignment="1">
      <alignment vertical="top" wrapText="1"/>
    </xf>
    <xf numFmtId="9" fontId="20" fillId="4" borderId="7" xfId="15" applyNumberFormat="1" applyFont="1" applyFill="1" applyBorder="1" applyAlignment="1">
      <alignment vertical="top"/>
    </xf>
    <xf numFmtId="9" fontId="21" fillId="0" borderId="7" xfId="15" applyNumberFormat="1" applyFont="1" applyFill="1" applyBorder="1" applyAlignment="1">
      <alignment vertical="center"/>
    </xf>
    <xf numFmtId="9" fontId="20" fillId="4" borderId="8" xfId="15" applyNumberFormat="1" applyFont="1" applyFill="1" applyBorder="1" applyAlignment="1">
      <alignment vertical="center"/>
    </xf>
    <xf numFmtId="9" fontId="20" fillId="0" borderId="7" xfId="15" applyNumberFormat="1" applyFont="1" applyFill="1" applyBorder="1" applyAlignment="1">
      <alignment horizontal="center" vertical="center"/>
    </xf>
    <xf numFmtId="9" fontId="21" fillId="0" borderId="8" xfId="15" applyNumberFormat="1" applyFont="1" applyFill="1" applyBorder="1" applyAlignment="1">
      <alignment vertical="center"/>
    </xf>
    <xf numFmtId="9" fontId="21" fillId="0" borderId="21" xfId="15" applyNumberFormat="1" applyFont="1" applyFill="1" applyBorder="1" applyAlignment="1">
      <alignment vertical="center"/>
    </xf>
    <xf numFmtId="9" fontId="20" fillId="4" borderId="12" xfId="15" applyNumberFormat="1" applyFont="1" applyFill="1" applyBorder="1" applyAlignment="1">
      <alignment vertical="top"/>
    </xf>
    <xf numFmtId="9" fontId="21" fillId="0" borderId="7" xfId="17" applyNumberFormat="1" applyFont="1" applyFill="1" applyBorder="1" applyAlignment="1">
      <alignment horizontal="center" vertical="center" wrapText="1"/>
    </xf>
    <xf numFmtId="9" fontId="20" fillId="3" borderId="7" xfId="15" applyNumberFormat="1" applyFont="1" applyFill="1" applyBorder="1" applyAlignment="1">
      <alignment vertical="top"/>
    </xf>
    <xf numFmtId="9" fontId="20" fillId="4" borderId="8" xfId="15" applyNumberFormat="1" applyFont="1" applyFill="1" applyBorder="1" applyAlignment="1">
      <alignment vertical="top"/>
    </xf>
    <xf numFmtId="9" fontId="20" fillId="0" borderId="7" xfId="15" applyNumberFormat="1" applyFont="1" applyFill="1" applyBorder="1" applyAlignment="1">
      <alignment horizontal="center" vertical="center" wrapText="1"/>
    </xf>
    <xf numFmtId="9" fontId="21" fillId="3" borderId="7" xfId="15" applyNumberFormat="1" applyFont="1" applyFill="1" applyBorder="1" applyAlignment="1">
      <alignment vertical="top"/>
    </xf>
    <xf numFmtId="164" fontId="10" fillId="0" borderId="49" xfId="21" applyFont="1" applyFill="1" applyBorder="1" applyAlignment="1">
      <alignment wrapText="1"/>
      <protection/>
    </xf>
    <xf numFmtId="164" fontId="6" fillId="4" borderId="50" xfId="21" applyFont="1" applyFill="1" applyBorder="1">
      <alignment/>
      <protection/>
    </xf>
    <xf numFmtId="164" fontId="10" fillId="0" borderId="49" xfId="21" applyFont="1" applyFill="1" applyBorder="1" applyAlignment="1">
      <alignment horizontal="left" vertical="top" wrapText="1"/>
      <protection/>
    </xf>
    <xf numFmtId="164" fontId="6" fillId="7" borderId="51" xfId="21" applyFont="1" applyFill="1" applyBorder="1">
      <alignment/>
      <protection/>
    </xf>
    <xf numFmtId="164" fontId="10" fillId="0" borderId="52" xfId="21" applyFont="1" applyFill="1" applyBorder="1" applyAlignment="1">
      <alignment wrapText="1"/>
      <protection/>
    </xf>
    <xf numFmtId="164" fontId="6" fillId="8" borderId="50" xfId="21" applyFont="1" applyFill="1" applyBorder="1">
      <alignment/>
      <protection/>
    </xf>
    <xf numFmtId="164" fontId="10" fillId="0" borderId="53" xfId="21" applyFont="1" applyFill="1" applyBorder="1" applyAlignment="1">
      <alignment vertical="top" wrapText="1"/>
      <protection/>
    </xf>
    <xf numFmtId="164" fontId="6" fillId="6" borderId="54" xfId="21" applyFont="1" applyFill="1" applyBorder="1">
      <alignment/>
      <protection/>
    </xf>
    <xf numFmtId="164" fontId="6" fillId="5" borderId="50" xfId="21" applyFont="1" applyFill="1" applyBorder="1">
      <alignment/>
      <protection/>
    </xf>
    <xf numFmtId="0" fontId="18" fillId="0" borderId="32" xfId="0" applyFont="1" applyFill="1" applyBorder="1" applyAlignment="1">
      <alignment horizontal="left" vertical="center" wrapText="1"/>
    </xf>
    <xf numFmtId="0" fontId="18" fillId="0" borderId="55" xfId="0" applyFont="1" applyFill="1" applyBorder="1" applyAlignment="1">
      <alignment horizontal="left" vertical="center" wrapText="1"/>
    </xf>
    <xf numFmtId="166" fontId="20" fillId="0" borderId="23" xfId="17" applyNumberFormat="1" applyFont="1" applyFill="1" applyBorder="1" applyAlignment="1">
      <alignment horizontal="right" vertical="center" wrapText="1"/>
    </xf>
    <xf numFmtId="0" fontId="12" fillId="3" borderId="20" xfId="0" applyFont="1" applyFill="1" applyBorder="1" applyAlignment="1">
      <alignment horizontal="left" vertical="center" wrapText="1"/>
    </xf>
    <xf numFmtId="0" fontId="12" fillId="3" borderId="6" xfId="0" applyFont="1" applyFill="1" applyBorder="1" applyAlignment="1">
      <alignment horizontal="left" vertical="center" wrapText="1"/>
    </xf>
    <xf numFmtId="166" fontId="20" fillId="0" borderId="55" xfId="17" applyNumberFormat="1" applyFont="1" applyFill="1" applyBorder="1" applyAlignment="1">
      <alignment horizontal="center" vertical="center" wrapText="1"/>
    </xf>
    <xf numFmtId="166" fontId="20" fillId="0" borderId="47" xfId="17" applyNumberFormat="1" applyFont="1" applyFill="1" applyBorder="1" applyAlignment="1">
      <alignment horizontal="center" vertical="center" wrapText="1"/>
    </xf>
    <xf numFmtId="0" fontId="18" fillId="0" borderId="32" xfId="0" applyFont="1" applyFill="1" applyBorder="1" applyAlignment="1">
      <alignment horizontal="left" vertical="center" wrapText="1"/>
    </xf>
    <xf numFmtId="166" fontId="20" fillId="0" borderId="24" xfId="17" applyNumberFormat="1" applyFont="1" applyFill="1" applyBorder="1" applyAlignment="1">
      <alignment horizontal="center" vertical="center" wrapText="1"/>
    </xf>
    <xf numFmtId="166" fontId="20" fillId="0" borderId="40" xfId="17" applyNumberFormat="1" applyFont="1" applyFill="1" applyBorder="1" applyAlignment="1">
      <alignment horizontal="right" vertical="center" wrapText="1"/>
    </xf>
    <xf numFmtId="2" fontId="0" fillId="0" borderId="40" xfId="0" applyNumberFormat="1" applyFont="1" applyFill="1" applyBorder="1" applyAlignment="1">
      <alignment vertical="center" wrapText="1"/>
    </xf>
    <xf numFmtId="2" fontId="0" fillId="0" borderId="47" xfId="0" applyNumberFormat="1" applyFont="1" applyFill="1" applyBorder="1" applyAlignment="1">
      <alignment vertical="center" wrapText="1"/>
    </xf>
    <xf numFmtId="2" fontId="0" fillId="0" borderId="23" xfId="0" applyNumberFormat="1" applyFont="1" applyFill="1" applyBorder="1" applyAlignment="1">
      <alignment vertical="center" wrapText="1"/>
    </xf>
    <xf numFmtId="0" fontId="3" fillId="0" borderId="0" xfId="0" applyFont="1" applyFill="1" applyAlignment="1">
      <alignment horizontal="right" vertical="center" wrapText="1"/>
    </xf>
    <xf numFmtId="0" fontId="0" fillId="0" borderId="2" xfId="0" applyFont="1" applyFill="1" applyBorder="1" applyAlignment="1">
      <alignment horizontal="right" vertical="center" wrapText="1"/>
    </xf>
    <xf numFmtId="0" fontId="7" fillId="3" borderId="3" xfId="0" applyFont="1" applyFill="1" applyBorder="1" applyAlignment="1">
      <alignment horizontal="right" vertical="top" wrapText="1"/>
    </xf>
    <xf numFmtId="166" fontId="20" fillId="0" borderId="15" xfId="17" applyNumberFormat="1" applyFont="1" applyFill="1" applyBorder="1" applyAlignment="1">
      <alignment horizontal="center" vertical="center" wrapText="1"/>
    </xf>
    <xf numFmtId="166" fontId="20" fillId="0" borderId="3" xfId="17" applyNumberFormat="1" applyFont="1" applyFill="1" applyBorder="1" applyAlignment="1">
      <alignment horizontal="right" vertical="center" wrapText="1"/>
    </xf>
    <xf numFmtId="166" fontId="20" fillId="0" borderId="17" xfId="17" applyNumberFormat="1" applyFont="1" applyFill="1" applyBorder="1" applyAlignment="1">
      <alignment horizontal="right" vertical="center" wrapText="1"/>
    </xf>
    <xf numFmtId="0" fontId="7" fillId="4" borderId="3" xfId="0" applyFont="1" applyFill="1" applyBorder="1" applyAlignment="1">
      <alignment horizontal="right" vertical="top" wrapText="1"/>
    </xf>
    <xf numFmtId="166" fontId="15" fillId="0" borderId="5" xfId="0" applyNumberFormat="1" applyFont="1" applyFill="1" applyBorder="1" applyAlignment="1">
      <alignment horizontal="right" vertical="center" wrapText="1"/>
    </xf>
    <xf numFmtId="166" fontId="17" fillId="0" borderId="17" xfId="0" applyNumberFormat="1" applyFont="1" applyFill="1" applyBorder="1" applyAlignment="1">
      <alignment horizontal="right" vertical="top" wrapText="1"/>
    </xf>
    <xf numFmtId="0" fontId="20" fillId="4" borderId="5" xfId="15" applyNumberFormat="1" applyFont="1" applyFill="1" applyBorder="1" applyAlignment="1">
      <alignment horizontal="right" vertical="top"/>
    </xf>
    <xf numFmtId="166" fontId="15" fillId="0" borderId="17" xfId="0" applyNumberFormat="1" applyFont="1" applyFill="1" applyBorder="1" applyAlignment="1">
      <alignment horizontal="right" vertical="center" wrapText="1"/>
    </xf>
    <xf numFmtId="166" fontId="15" fillId="5" borderId="17" xfId="0" applyNumberFormat="1" applyFont="1" applyFill="1" applyBorder="1" applyAlignment="1">
      <alignment horizontal="right" vertical="center" wrapText="1"/>
    </xf>
    <xf numFmtId="166" fontId="15" fillId="6" borderId="17" xfId="0" applyNumberFormat="1" applyFont="1" applyFill="1" applyBorder="1" applyAlignment="1">
      <alignment horizontal="right" vertical="center" wrapText="1"/>
    </xf>
    <xf numFmtId="166" fontId="21" fillId="0" borderId="5" xfId="15" applyNumberFormat="1" applyFont="1" applyFill="1" applyBorder="1" applyAlignment="1">
      <alignment horizontal="right" vertical="top"/>
    </xf>
    <xf numFmtId="0" fontId="20" fillId="4" borderId="17" xfId="15" applyNumberFormat="1" applyFont="1" applyFill="1" applyBorder="1" applyAlignment="1">
      <alignment horizontal="right" vertical="top"/>
    </xf>
    <xf numFmtId="165" fontId="20" fillId="0" borderId="5" xfId="15" applyNumberFormat="1" applyFont="1" applyFill="1" applyBorder="1" applyAlignment="1">
      <alignment horizontal="right" vertical="center"/>
    </xf>
    <xf numFmtId="165" fontId="21" fillId="0" borderId="56" xfId="15" applyNumberFormat="1" applyFont="1" applyFill="1" applyBorder="1" applyAlignment="1">
      <alignment horizontal="right" vertical="center"/>
    </xf>
    <xf numFmtId="0" fontId="20" fillId="4" borderId="3" xfId="15" applyNumberFormat="1" applyFont="1" applyFill="1" applyBorder="1" applyAlignment="1">
      <alignment horizontal="right" vertical="top"/>
    </xf>
    <xf numFmtId="166" fontId="20" fillId="0" borderId="13" xfId="17" applyNumberFormat="1" applyFont="1" applyFill="1" applyBorder="1" applyAlignment="1">
      <alignment horizontal="right" vertical="center" wrapText="1"/>
    </xf>
    <xf numFmtId="0" fontId="20" fillId="3" borderId="5" xfId="15" applyNumberFormat="1" applyFont="1" applyFill="1" applyBorder="1" applyAlignment="1">
      <alignment horizontal="right" vertical="top"/>
    </xf>
    <xf numFmtId="165" fontId="20" fillId="0" borderId="35" xfId="17" applyNumberFormat="1" applyFont="1" applyFill="1" applyBorder="1" applyAlignment="1">
      <alignment horizontal="right" vertical="center" wrapText="1"/>
    </xf>
    <xf numFmtId="165" fontId="20" fillId="0" borderId="14" xfId="17" applyNumberFormat="1" applyFont="1" applyFill="1" applyBorder="1" applyAlignment="1">
      <alignment horizontal="right" vertical="center" wrapText="1"/>
    </xf>
    <xf numFmtId="165" fontId="20" fillId="0" borderId="27" xfId="17" applyNumberFormat="1" applyFont="1" applyFill="1" applyBorder="1" applyAlignment="1">
      <alignment horizontal="right" vertical="center" wrapText="1"/>
    </xf>
    <xf numFmtId="165" fontId="20" fillId="0" borderId="46" xfId="17" applyNumberFormat="1" applyFont="1" applyFill="1" applyBorder="1" applyAlignment="1">
      <alignment horizontal="right" vertical="center" wrapText="1"/>
    </xf>
    <xf numFmtId="164" fontId="10" fillId="0" borderId="0" xfId="21" applyFont="1" applyFill="1" applyBorder="1" applyAlignment="1">
      <alignment horizontal="right" vertical="top"/>
      <protection/>
    </xf>
    <xf numFmtId="164" fontId="10" fillId="0" borderId="0" xfId="21" applyFont="1" applyFill="1" applyBorder="1" applyAlignment="1">
      <alignment horizontal="right"/>
      <protection/>
    </xf>
    <xf numFmtId="164" fontId="6" fillId="0" borderId="0" xfId="21" applyFont="1" applyFill="1" applyBorder="1" applyAlignment="1">
      <alignment horizontal="right"/>
      <protection/>
    </xf>
    <xf numFmtId="0" fontId="7" fillId="3" borderId="40" xfId="0" applyFont="1" applyFill="1" applyBorder="1" applyAlignment="1">
      <alignment horizontal="right" vertical="top" wrapText="1"/>
    </xf>
    <xf numFmtId="0" fontId="7" fillId="4" borderId="40" xfId="0" applyFont="1" applyFill="1" applyBorder="1" applyAlignment="1">
      <alignment horizontal="right" vertical="top" wrapText="1"/>
    </xf>
    <xf numFmtId="166" fontId="17" fillId="0" borderId="47" xfId="0" applyNumberFormat="1" applyFont="1" applyFill="1" applyBorder="1" applyAlignment="1">
      <alignment horizontal="right" vertical="top" wrapText="1"/>
    </xf>
    <xf numFmtId="0" fontId="21" fillId="3" borderId="18" xfId="15" applyNumberFormat="1" applyFont="1" applyFill="1" applyBorder="1" applyAlignment="1">
      <alignment horizontal="right" vertical="top"/>
    </xf>
    <xf numFmtId="43" fontId="10" fillId="0" borderId="0" xfId="15" applyFont="1" applyFill="1" applyBorder="1" applyAlignment="1">
      <alignment horizontal="right" vertical="top"/>
    </xf>
    <xf numFmtId="166" fontId="10" fillId="0" borderId="0" xfId="15" applyNumberFormat="1" applyFont="1" applyFill="1" applyBorder="1" applyAlignment="1">
      <alignment horizontal="right" vertical="top"/>
    </xf>
    <xf numFmtId="166" fontId="20" fillId="0" borderId="32" xfId="17" applyNumberFormat="1" applyFont="1" applyFill="1" applyBorder="1" applyAlignment="1">
      <alignment horizontal="center" vertical="center" wrapText="1"/>
    </xf>
    <xf numFmtId="166" fontId="20" fillId="0" borderId="14" xfId="17" applyNumberFormat="1" applyFont="1" applyFill="1" applyBorder="1" applyAlignment="1">
      <alignment horizontal="center" vertical="center" wrapText="1"/>
    </xf>
    <xf numFmtId="166" fontId="20" fillId="0" borderId="40" xfId="17" applyNumberFormat="1" applyFont="1" applyFill="1" applyBorder="1" applyAlignment="1">
      <alignment horizontal="center" vertical="center" wrapText="1"/>
    </xf>
    <xf numFmtId="166" fontId="20" fillId="0" borderId="23" xfId="17" applyNumberFormat="1" applyFont="1" applyFill="1" applyBorder="1" applyAlignment="1">
      <alignment horizontal="center" vertical="center" wrapText="1"/>
    </xf>
    <xf numFmtId="166" fontId="20" fillId="0" borderId="22" xfId="17" applyNumberFormat="1" applyFont="1" applyFill="1" applyBorder="1" applyAlignment="1">
      <alignment horizontal="center" vertical="center" wrapText="1"/>
    </xf>
    <xf numFmtId="0" fontId="18" fillId="0" borderId="14" xfId="0" applyFont="1" applyFill="1" applyBorder="1" applyAlignment="1">
      <alignment horizontal="left" vertical="center" wrapText="1"/>
    </xf>
    <xf numFmtId="166" fontId="15" fillId="0" borderId="22" xfId="0" applyNumberFormat="1" applyFont="1" applyFill="1" applyBorder="1" applyAlignment="1">
      <alignment horizontal="center" vertical="center" wrapText="1"/>
    </xf>
    <xf numFmtId="166" fontId="15" fillId="0" borderId="15" xfId="0" applyNumberFormat="1" applyFont="1" applyFill="1" applyBorder="1" applyAlignment="1">
      <alignment horizontal="center" vertical="center" wrapText="1"/>
    </xf>
    <xf numFmtId="9" fontId="20" fillId="0" borderId="32" xfId="17" applyNumberFormat="1" applyFont="1" applyFill="1" applyBorder="1" applyAlignment="1">
      <alignment horizontal="center" vertical="center" wrapText="1"/>
    </xf>
    <xf numFmtId="9" fontId="20" fillId="0" borderId="14" xfId="17" applyNumberFormat="1" applyFont="1" applyFill="1" applyBorder="1" applyAlignment="1">
      <alignment horizontal="center" vertical="center" wrapText="1"/>
    </xf>
    <xf numFmtId="166" fontId="20" fillId="0" borderId="22" xfId="17" applyNumberFormat="1" applyFont="1" applyFill="1" applyBorder="1" applyAlignment="1">
      <alignment vertical="center" wrapText="1"/>
    </xf>
    <xf numFmtId="166" fontId="20" fillId="0" borderId="15" xfId="17" applyNumberFormat="1" applyFont="1" applyFill="1" applyBorder="1" applyAlignment="1">
      <alignment vertical="center" wrapText="1"/>
    </xf>
    <xf numFmtId="166" fontId="20" fillId="0" borderId="57" xfId="17" applyNumberFormat="1" applyFont="1" applyFill="1" applyBorder="1" applyAlignment="1">
      <alignment horizontal="right" vertical="center" wrapText="1"/>
    </xf>
    <xf numFmtId="166" fontId="20" fillId="0" borderId="58" xfId="17" applyNumberFormat="1" applyFont="1" applyFill="1" applyBorder="1" applyAlignment="1">
      <alignment horizontal="right" vertical="center" wrapText="1"/>
    </xf>
    <xf numFmtId="0" fontId="10" fillId="0" borderId="40" xfId="15" applyNumberFormat="1" applyFont="1" applyFill="1" applyBorder="1" applyAlignment="1">
      <alignment horizontal="center" vertical="center" wrapText="1" shrinkToFit="1"/>
    </xf>
    <xf numFmtId="0" fontId="10" fillId="0" borderId="23" xfId="15" applyNumberFormat="1" applyFont="1" applyFill="1" applyBorder="1" applyAlignment="1">
      <alignment horizontal="center" vertical="center" wrapText="1" shrinkToFit="1"/>
    </xf>
    <xf numFmtId="0" fontId="20" fillId="0" borderId="37" xfId="15" applyNumberFormat="1" applyFont="1" applyFill="1" applyBorder="1" applyAlignment="1">
      <alignment horizontal="center" vertical="top"/>
    </xf>
    <xf numFmtId="0" fontId="20" fillId="0" borderId="6" xfId="15" applyNumberFormat="1" applyFont="1" applyFill="1" applyBorder="1" applyAlignment="1">
      <alignment horizontal="center" vertical="top"/>
    </xf>
    <xf numFmtId="0" fontId="20" fillId="0" borderId="5" xfId="15" applyNumberFormat="1" applyFont="1" applyFill="1" applyBorder="1" applyAlignment="1">
      <alignment horizontal="center" vertical="top"/>
    </xf>
    <xf numFmtId="0" fontId="10" fillId="0" borderId="47" xfId="15" applyNumberFormat="1" applyFont="1" applyFill="1" applyBorder="1" applyAlignment="1">
      <alignment horizontal="center" vertical="center" wrapText="1"/>
    </xf>
    <xf numFmtId="0" fontId="10" fillId="0" borderId="23" xfId="15" applyNumberFormat="1" applyFont="1" applyFill="1" applyBorder="1" applyAlignment="1">
      <alignment horizontal="center" vertical="center" wrapText="1"/>
    </xf>
    <xf numFmtId="166" fontId="20" fillId="0" borderId="40" xfId="15" applyNumberFormat="1" applyFont="1" applyFill="1" applyBorder="1" applyAlignment="1">
      <alignment horizontal="center" vertical="center"/>
    </xf>
    <xf numFmtId="166" fontId="20" fillId="0" borderId="47" xfId="15" applyNumberFormat="1" applyFont="1" applyFill="1" applyBorder="1" applyAlignment="1">
      <alignment horizontal="center" vertical="center"/>
    </xf>
    <xf numFmtId="166" fontId="20" fillId="0" borderId="23" xfId="15" applyNumberFormat="1" applyFont="1" applyFill="1" applyBorder="1" applyAlignment="1">
      <alignment horizontal="center" vertical="center"/>
    </xf>
    <xf numFmtId="166" fontId="20" fillId="0" borderId="32" xfId="15" applyNumberFormat="1" applyFont="1" applyFill="1" applyBorder="1" applyAlignment="1">
      <alignment horizontal="center" vertical="center"/>
    </xf>
    <xf numFmtId="166" fontId="20" fillId="0" borderId="55" xfId="15" applyNumberFormat="1" applyFont="1" applyFill="1" applyBorder="1" applyAlignment="1">
      <alignment horizontal="center" vertical="center"/>
    </xf>
    <xf numFmtId="166" fontId="20" fillId="0" borderId="14" xfId="15" applyNumberFormat="1" applyFont="1" applyFill="1" applyBorder="1" applyAlignment="1">
      <alignment horizontal="center" vertical="center"/>
    </xf>
    <xf numFmtId="0" fontId="10" fillId="0" borderId="47" xfId="15" applyNumberFormat="1" applyFont="1" applyFill="1" applyBorder="1" applyAlignment="1">
      <alignment horizontal="center" vertical="center" wrapText="1" shrinkToFit="1"/>
    </xf>
    <xf numFmtId="166" fontId="20" fillId="0" borderId="22" xfId="15" applyNumberFormat="1" applyFont="1" applyFill="1" applyBorder="1" applyAlignment="1">
      <alignment horizontal="center" vertical="center"/>
    </xf>
    <xf numFmtId="166" fontId="20" fillId="0" borderId="24" xfId="15" applyNumberFormat="1" applyFont="1" applyFill="1" applyBorder="1" applyAlignment="1">
      <alignment horizontal="center" vertical="center"/>
    </xf>
    <xf numFmtId="166" fontId="20" fillId="0" borderId="15" xfId="15" applyNumberFormat="1" applyFont="1" applyFill="1" applyBorder="1" applyAlignment="1">
      <alignment horizontal="center" vertical="center"/>
    </xf>
    <xf numFmtId="0" fontId="10" fillId="0" borderId="59" xfId="15" applyNumberFormat="1" applyFont="1" applyFill="1" applyBorder="1" applyAlignment="1">
      <alignment horizontal="center" vertical="center" wrapText="1"/>
    </xf>
    <xf numFmtId="0" fontId="10" fillId="0" borderId="60" xfId="15" applyNumberFormat="1" applyFont="1" applyFill="1" applyBorder="1" applyAlignment="1">
      <alignment horizontal="center" vertical="center" wrapText="1"/>
    </xf>
    <xf numFmtId="166" fontId="20" fillId="0" borderId="37" xfId="17" applyNumberFormat="1" applyFont="1" applyFill="1" applyBorder="1" applyAlignment="1">
      <alignment horizontal="center" vertical="center" wrapText="1"/>
    </xf>
    <xf numFmtId="166" fontId="20" fillId="0" borderId="6" xfId="17" applyNumberFormat="1" applyFont="1" applyFill="1" applyBorder="1" applyAlignment="1">
      <alignment horizontal="center" vertical="center" wrapText="1"/>
    </xf>
    <xf numFmtId="166" fontId="20" fillId="0" borderId="5" xfId="17" applyNumberFormat="1" applyFont="1" applyFill="1" applyBorder="1" applyAlignment="1">
      <alignment horizontal="center" vertical="center" wrapText="1"/>
    </xf>
    <xf numFmtId="0" fontId="13" fillId="0" borderId="32"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0" fontId="13" fillId="0" borderId="55" xfId="0" applyNumberFormat="1"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44" fontId="4" fillId="0" borderId="37" xfId="17" applyFont="1" applyFill="1" applyBorder="1" applyAlignment="1">
      <alignment horizontal="center" vertical="center" wrapText="1"/>
    </xf>
    <xf numFmtId="44" fontId="4" fillId="0" borderId="7" xfId="17" applyFont="1" applyFill="1" applyBorder="1" applyAlignment="1">
      <alignment horizontal="center" vertical="center" wrapText="1"/>
    </xf>
    <xf numFmtId="44" fontId="4" fillId="0" borderId="22" xfId="17" applyFont="1" applyFill="1" applyBorder="1" applyAlignment="1">
      <alignment horizontal="center" vertical="center" wrapText="1"/>
    </xf>
    <xf numFmtId="44" fontId="4" fillId="0" borderId="24" xfId="17" applyFont="1" applyFill="1" applyBorder="1" applyAlignment="1">
      <alignment horizontal="center" vertical="center" wrapText="1"/>
    </xf>
    <xf numFmtId="44" fontId="4" fillId="0" borderId="47" xfId="17" applyFont="1" applyFill="1" applyBorder="1" applyAlignment="1">
      <alignment horizontal="center" vertical="center" wrapText="1"/>
    </xf>
    <xf numFmtId="44" fontId="4" fillId="0" borderId="23" xfId="17" applyFont="1" applyFill="1" applyBorder="1" applyAlignment="1">
      <alignment horizontal="center" vertical="center" wrapText="1"/>
    </xf>
    <xf numFmtId="44" fontId="4" fillId="0" borderId="15" xfId="17" applyFont="1" applyFill="1" applyBorder="1" applyAlignment="1">
      <alignment horizontal="center" vertical="center" wrapText="1"/>
    </xf>
    <xf numFmtId="0" fontId="6" fillId="0" borderId="0" xfId="0" applyFont="1" applyFill="1" applyBorder="1" applyAlignment="1">
      <alignment horizontal="center" vertical="center" wrapText="1"/>
    </xf>
    <xf numFmtId="44" fontId="4" fillId="0" borderId="20" xfId="17" applyFont="1" applyFill="1" applyBorder="1" applyAlignment="1">
      <alignment horizontal="center" vertical="center" wrapText="1"/>
    </xf>
    <xf numFmtId="44" fontId="4" fillId="0" borderId="5" xfId="17" applyFont="1" applyFill="1" applyBorder="1" applyAlignment="1">
      <alignment horizontal="center" vertical="center" wrapText="1"/>
    </xf>
    <xf numFmtId="44" fontId="4" fillId="0" borderId="6" xfId="17" applyFont="1" applyFill="1" applyBorder="1" applyAlignment="1">
      <alignment horizontal="center" vertical="center" wrapText="1"/>
    </xf>
    <xf numFmtId="44" fontId="4" fillId="0" borderId="12" xfId="17" applyFont="1" applyFill="1" applyBorder="1" applyAlignment="1">
      <alignment horizontal="center" vertical="center" wrapText="1"/>
    </xf>
    <xf numFmtId="44" fontId="4" fillId="0" borderId="48" xfId="17" applyFont="1" applyFill="1" applyBorder="1" applyAlignment="1">
      <alignment horizontal="center" vertical="center" wrapText="1"/>
    </xf>
    <xf numFmtId="2" fontId="15" fillId="0" borderId="61" xfId="0" applyNumberFormat="1" applyFont="1" applyFill="1" applyBorder="1" applyAlignment="1">
      <alignment horizontal="center" vertical="center" wrapText="1"/>
    </xf>
    <xf numFmtId="2" fontId="15" fillId="0" borderId="62" xfId="0" applyNumberFormat="1" applyFont="1" applyFill="1" applyBorder="1" applyAlignment="1">
      <alignment horizontal="center" vertical="center" wrapText="1"/>
    </xf>
    <xf numFmtId="2" fontId="6" fillId="0" borderId="32" xfId="0" applyNumberFormat="1" applyFont="1" applyFill="1" applyBorder="1" applyAlignment="1">
      <alignment horizontal="left" vertical="center" wrapText="1"/>
    </xf>
    <xf numFmtId="2" fontId="6" fillId="0" borderId="14" xfId="0" applyNumberFormat="1" applyFont="1" applyFill="1" applyBorder="1" applyAlignment="1">
      <alignment horizontal="left" vertical="center" wrapText="1"/>
    </xf>
    <xf numFmtId="2" fontId="6" fillId="0" borderId="55" xfId="0" applyNumberFormat="1" applyFont="1" applyFill="1" applyBorder="1" applyAlignment="1">
      <alignment horizontal="left" vertical="center" wrapText="1"/>
    </xf>
    <xf numFmtId="166" fontId="15" fillId="0" borderId="32" xfId="0" applyNumberFormat="1" applyFont="1" applyFill="1" applyBorder="1" applyAlignment="1">
      <alignment horizontal="center" vertical="center" wrapText="1"/>
    </xf>
    <xf numFmtId="166" fontId="15" fillId="0" borderId="14" xfId="0" applyNumberFormat="1" applyFont="1" applyFill="1" applyBorder="1" applyAlignment="1">
      <alignment horizontal="center" vertical="center" wrapText="1"/>
    </xf>
    <xf numFmtId="166" fontId="20" fillId="0" borderId="19" xfId="15" applyNumberFormat="1" applyFont="1" applyFill="1" applyBorder="1" applyAlignment="1">
      <alignment horizontal="center" vertical="center"/>
    </xf>
    <xf numFmtId="166" fontId="20" fillId="0" borderId="38" xfId="15" applyNumberFormat="1" applyFont="1" applyFill="1" applyBorder="1" applyAlignment="1">
      <alignment horizontal="center" vertical="center"/>
    </xf>
    <xf numFmtId="166" fontId="15" fillId="0" borderId="40" xfId="0" applyNumberFormat="1" applyFont="1" applyFill="1" applyBorder="1" applyAlignment="1">
      <alignment horizontal="center" vertical="center" wrapText="1"/>
    </xf>
    <xf numFmtId="166" fontId="15" fillId="0" borderId="23" xfId="0" applyNumberFormat="1" applyFont="1" applyFill="1" applyBorder="1" applyAlignment="1">
      <alignment horizontal="center" vertical="center" wrapText="1"/>
    </xf>
    <xf numFmtId="44" fontId="4" fillId="0" borderId="32" xfId="17" applyFont="1" applyFill="1" applyBorder="1" applyAlignment="1">
      <alignment horizontal="center" vertical="center" wrapText="1"/>
    </xf>
    <xf numFmtId="44" fontId="4" fillId="0" borderId="55" xfId="17" applyFont="1" applyFill="1" applyBorder="1" applyAlignment="1">
      <alignment horizontal="center" vertical="center" wrapText="1"/>
    </xf>
    <xf numFmtId="44" fontId="4" fillId="0" borderId="14" xfId="17"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20" fillId="0" borderId="24" xfId="17" applyNumberFormat="1" applyFont="1" applyFill="1" applyBorder="1" applyAlignment="1">
      <alignment vertical="center" wrapText="1"/>
    </xf>
    <xf numFmtId="9" fontId="20" fillId="0" borderId="55" xfId="17" applyNumberFormat="1" applyFont="1" applyFill="1" applyBorder="1" applyAlignment="1">
      <alignment horizontal="center" vertical="center" wrapText="1"/>
    </xf>
    <xf numFmtId="0" fontId="10" fillId="0" borderId="12" xfId="15" applyNumberFormat="1" applyFont="1" applyFill="1" applyBorder="1" applyAlignment="1">
      <alignment horizontal="center" vertical="center" wrapText="1"/>
    </xf>
    <xf numFmtId="0" fontId="10" fillId="0" borderId="8" xfId="15" applyNumberFormat="1" applyFont="1" applyFill="1" applyBorder="1" applyAlignment="1">
      <alignment horizontal="center" vertical="center" wrapText="1"/>
    </xf>
    <xf numFmtId="0" fontId="10" fillId="0" borderId="47" xfId="15" applyNumberFormat="1" applyFont="1" applyFill="1" applyBorder="1" applyAlignment="1">
      <alignment horizontal="center" vertical="center"/>
    </xf>
    <xf numFmtId="0" fontId="10" fillId="0" borderId="23" xfId="15" applyNumberFormat="1" applyFont="1" applyFill="1" applyBorder="1" applyAlignment="1">
      <alignment horizontal="center" vertical="center"/>
    </xf>
    <xf numFmtId="0" fontId="10" fillId="0" borderId="40" xfId="15" applyNumberFormat="1" applyFont="1" applyFill="1" applyBorder="1" applyAlignment="1">
      <alignment horizontal="center" vertical="center" wrapText="1"/>
    </xf>
    <xf numFmtId="2" fontId="15" fillId="0" borderId="40" xfId="0" applyNumberFormat="1" applyFont="1" applyFill="1" applyBorder="1" applyAlignment="1">
      <alignment horizontal="center" vertical="center" wrapText="1"/>
    </xf>
    <xf numFmtId="2" fontId="15" fillId="0" borderId="47" xfId="0" applyNumberFormat="1" applyFont="1" applyFill="1" applyBorder="1" applyAlignment="1">
      <alignment horizontal="center" vertical="center" wrapText="1"/>
    </xf>
    <xf numFmtId="2" fontId="15" fillId="0" borderId="23" xfId="0" applyNumberFormat="1" applyFont="1" applyFill="1" applyBorder="1" applyAlignment="1">
      <alignment horizontal="center" vertical="center" wrapText="1"/>
    </xf>
    <xf numFmtId="166" fontId="20" fillId="0" borderId="47" xfId="17" applyNumberFormat="1" applyFont="1" applyFill="1" applyBorder="1" applyAlignment="1">
      <alignment horizontal="right" vertical="center" wrapText="1"/>
    </xf>
    <xf numFmtId="166" fontId="20" fillId="0" borderId="63" xfId="17" applyNumberFormat="1" applyFont="1" applyFill="1" applyBorder="1" applyAlignment="1">
      <alignment horizontal="right" vertical="center" wrapText="1"/>
    </xf>
    <xf numFmtId="9" fontId="20" fillId="0" borderId="22" xfId="17" applyNumberFormat="1" applyFont="1" applyFill="1" applyBorder="1" applyAlignment="1">
      <alignment horizontal="center" vertical="center" wrapText="1"/>
    </xf>
    <xf numFmtId="9" fontId="20" fillId="0" borderId="24" xfId="17" applyNumberFormat="1" applyFont="1" applyFill="1" applyBorder="1" applyAlignment="1">
      <alignment horizontal="center" vertical="center" wrapText="1"/>
    </xf>
    <xf numFmtId="9" fontId="20" fillId="0" borderId="15" xfId="17" applyNumberFormat="1" applyFont="1" applyFill="1" applyBorder="1" applyAlignment="1">
      <alignment horizontal="center" vertical="center" wrapText="1"/>
    </xf>
    <xf numFmtId="0" fontId="6" fillId="0" borderId="3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14" xfId="0" applyFont="1" applyFill="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USESOFFUND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751"/>
  <sheetViews>
    <sheetView tabSelected="1" zoomScale="80" zoomScaleNormal="80" workbookViewId="0" topLeftCell="E1">
      <pane ySplit="9" topLeftCell="BM118" activePane="bottomLeft" state="frozen"/>
      <selection pane="topLeft" activeCell="A1" sqref="A1"/>
      <selection pane="bottomLeft" activeCell="J131" sqref="J131"/>
    </sheetView>
  </sheetViews>
  <sheetFormatPr defaultColWidth="9.140625" defaultRowHeight="12.75"/>
  <cols>
    <col min="1" max="1" width="9.140625" style="3" customWidth="1"/>
    <col min="2" max="2" width="39.140625" style="3" customWidth="1"/>
    <col min="3" max="3" width="34.421875" style="3" customWidth="1"/>
    <col min="4" max="4" width="34.28125" style="3" customWidth="1"/>
    <col min="5" max="5" width="14.7109375" style="325" customWidth="1"/>
    <col min="6" max="6" width="14.00390625" style="325" customWidth="1"/>
    <col min="7" max="7" width="9.7109375" style="2" customWidth="1"/>
    <col min="8" max="8" width="14.140625" style="3" customWidth="1"/>
    <col min="9" max="9" width="9.421875" style="3" customWidth="1"/>
    <col min="10" max="10" width="12.00390625" style="3" customWidth="1"/>
    <col min="11" max="11" width="12.8515625" style="3" customWidth="1"/>
    <col min="12" max="12" width="12.140625" style="3" customWidth="1"/>
    <col min="13" max="13" width="12.57421875" style="3" customWidth="1"/>
    <col min="14" max="14" width="16.00390625" style="2" customWidth="1"/>
    <col min="15" max="15" width="22.00390625" style="18" customWidth="1"/>
    <col min="16" max="16" width="7.8515625" style="3" bestFit="1" customWidth="1"/>
    <col min="17" max="17" width="9.28125" style="3" bestFit="1" customWidth="1"/>
    <col min="18" max="19" width="9.140625" style="3" customWidth="1"/>
    <col min="20" max="20" width="13.140625" style="3" customWidth="1"/>
    <col min="21" max="16384" width="9.140625" style="3" customWidth="1"/>
  </cols>
  <sheetData>
    <row r="1" spans="2:26" s="5" customFormat="1" ht="15.75" customHeight="1">
      <c r="B1" s="375" t="s">
        <v>42</v>
      </c>
      <c r="C1" s="375"/>
      <c r="D1" s="375"/>
      <c r="E1" s="375"/>
      <c r="F1" s="375"/>
      <c r="G1" s="375"/>
      <c r="H1" s="375"/>
      <c r="I1" s="375"/>
      <c r="J1" s="375"/>
      <c r="K1" s="375"/>
      <c r="L1" s="375"/>
      <c r="M1" s="375"/>
      <c r="N1" s="375"/>
      <c r="O1" s="375"/>
      <c r="Z1" s="6"/>
    </row>
    <row r="2" spans="2:26" s="5" customFormat="1" ht="15.75">
      <c r="B2" s="22"/>
      <c r="C2" s="22"/>
      <c r="D2" s="22"/>
      <c r="E2" s="299"/>
      <c r="F2" s="299"/>
      <c r="G2" s="259"/>
      <c r="H2" s="19"/>
      <c r="I2" s="19"/>
      <c r="J2" s="19"/>
      <c r="K2" s="19"/>
      <c r="L2" s="19"/>
      <c r="M2" s="19"/>
      <c r="N2" s="19"/>
      <c r="O2" s="19"/>
      <c r="Z2" s="6"/>
    </row>
    <row r="3" spans="2:26" s="5" customFormat="1" ht="15.75">
      <c r="B3" s="375" t="s">
        <v>156</v>
      </c>
      <c r="C3" s="375"/>
      <c r="D3" s="375"/>
      <c r="E3" s="375"/>
      <c r="F3" s="375"/>
      <c r="G3" s="375"/>
      <c r="H3" s="375"/>
      <c r="I3" s="375"/>
      <c r="J3" s="375"/>
      <c r="K3" s="375"/>
      <c r="L3" s="375"/>
      <c r="M3" s="375"/>
      <c r="N3" s="375"/>
      <c r="O3" s="375"/>
      <c r="Z3" s="6"/>
    </row>
    <row r="4" spans="2:15" s="4" customFormat="1" ht="12.75">
      <c r="B4" s="383" t="s">
        <v>68</v>
      </c>
      <c r="C4" s="383"/>
      <c r="D4" s="383"/>
      <c r="E4" s="383"/>
      <c r="F4" s="383"/>
      <c r="G4" s="383"/>
      <c r="H4" s="383"/>
      <c r="I4" s="383"/>
      <c r="J4" s="383"/>
      <c r="K4" s="383"/>
      <c r="L4" s="383"/>
      <c r="M4" s="383"/>
      <c r="N4" s="383"/>
      <c r="O4" s="383"/>
    </row>
    <row r="5" spans="2:15" s="5" customFormat="1" ht="15.75">
      <c r="B5" s="20"/>
      <c r="C5" s="20"/>
      <c r="D5" s="20"/>
      <c r="E5" s="300"/>
      <c r="F5" s="300"/>
      <c r="G5" s="260"/>
      <c r="H5" s="21"/>
      <c r="I5" s="21"/>
      <c r="J5" s="21" t="s">
        <v>149</v>
      </c>
      <c r="K5" s="21" t="s">
        <v>150</v>
      </c>
      <c r="L5" s="21" t="s">
        <v>151</v>
      </c>
      <c r="M5" s="21" t="s">
        <v>152</v>
      </c>
      <c r="N5" s="21"/>
      <c r="O5" s="21"/>
    </row>
    <row r="6" spans="2:15" ht="19.5" customHeight="1">
      <c r="B6" s="400" t="s">
        <v>179</v>
      </c>
      <c r="C6" s="376" t="s">
        <v>60</v>
      </c>
      <c r="D6" s="377"/>
      <c r="E6" s="400" t="s">
        <v>61</v>
      </c>
      <c r="F6" s="376" t="s">
        <v>51</v>
      </c>
      <c r="G6" s="386"/>
      <c r="H6" s="386"/>
      <c r="I6" s="386"/>
      <c r="J6" s="386"/>
      <c r="K6" s="386"/>
      <c r="L6" s="386"/>
      <c r="M6" s="385"/>
      <c r="N6" s="387" t="s">
        <v>52</v>
      </c>
      <c r="O6" s="378" t="s">
        <v>50</v>
      </c>
    </row>
    <row r="7" spans="2:15" ht="12.75" customHeight="1">
      <c r="B7" s="401"/>
      <c r="C7" s="380" t="s">
        <v>85</v>
      </c>
      <c r="D7" s="379" t="s">
        <v>84</v>
      </c>
      <c r="E7" s="401"/>
      <c r="F7" s="376" t="s">
        <v>53</v>
      </c>
      <c r="G7" s="377"/>
      <c r="H7" s="384" t="s">
        <v>63</v>
      </c>
      <c r="I7" s="385"/>
      <c r="J7" s="376" t="s">
        <v>73</v>
      </c>
      <c r="K7" s="386"/>
      <c r="L7" s="386"/>
      <c r="M7" s="385"/>
      <c r="N7" s="388"/>
      <c r="O7" s="379"/>
    </row>
    <row r="8" spans="2:15" ht="25.5" customHeight="1">
      <c r="B8" s="403"/>
      <c r="C8" s="381"/>
      <c r="D8" s="382"/>
      <c r="E8" s="402"/>
      <c r="F8" s="66" t="s">
        <v>76</v>
      </c>
      <c r="G8" s="261" t="s">
        <v>77</v>
      </c>
      <c r="H8" s="67" t="s">
        <v>76</v>
      </c>
      <c r="I8" s="47" t="s">
        <v>77</v>
      </c>
      <c r="J8" s="46" t="s">
        <v>72</v>
      </c>
      <c r="K8" s="68" t="s">
        <v>71</v>
      </c>
      <c r="L8" s="68" t="s">
        <v>69</v>
      </c>
      <c r="M8" s="55" t="s">
        <v>70</v>
      </c>
      <c r="N8" s="388"/>
      <c r="O8" s="379"/>
    </row>
    <row r="9" spans="2:15" s="1" customFormat="1" ht="28.5" customHeight="1">
      <c r="B9" s="289" t="s">
        <v>43</v>
      </c>
      <c r="C9" s="290"/>
      <c r="D9" s="24"/>
      <c r="E9" s="301"/>
      <c r="F9" s="326"/>
      <c r="G9" s="262"/>
      <c r="H9" s="24"/>
      <c r="I9" s="23"/>
      <c r="J9" s="58"/>
      <c r="K9" s="24"/>
      <c r="L9" s="24"/>
      <c r="M9" s="23"/>
      <c r="N9" s="24"/>
      <c r="O9" s="24"/>
    </row>
    <row r="10" spans="2:15" s="1" customFormat="1" ht="15.75">
      <c r="B10" s="115" t="s">
        <v>188</v>
      </c>
      <c r="C10" s="42"/>
      <c r="D10" s="42"/>
      <c r="E10" s="305"/>
      <c r="F10" s="327"/>
      <c r="G10" s="263"/>
      <c r="H10" s="42"/>
      <c r="I10" s="65"/>
      <c r="J10" s="59"/>
      <c r="K10" s="26"/>
      <c r="L10" s="26"/>
      <c r="M10" s="25"/>
      <c r="N10" s="42"/>
      <c r="O10" s="42"/>
    </row>
    <row r="11" spans="2:15" s="1" customFormat="1" ht="24" customHeight="1">
      <c r="B11" s="227" t="s">
        <v>189</v>
      </c>
      <c r="C11" s="228"/>
      <c r="D11" s="247"/>
      <c r="E11" s="306">
        <f>F11+H11</f>
        <v>270000</v>
      </c>
      <c r="F11" s="72">
        <v>90000</v>
      </c>
      <c r="G11" s="139">
        <f>F11/E11</f>
        <v>0.3333333333333333</v>
      </c>
      <c r="H11" s="74">
        <v>180000</v>
      </c>
      <c r="I11" s="141">
        <f>H11/E11</f>
        <v>0.6666666666666666</v>
      </c>
      <c r="J11" s="398">
        <v>22500</v>
      </c>
      <c r="K11" s="338">
        <v>22500</v>
      </c>
      <c r="L11" s="338">
        <v>22500</v>
      </c>
      <c r="M11" s="394">
        <v>22500</v>
      </c>
      <c r="N11" s="389" t="s">
        <v>83</v>
      </c>
      <c r="O11" s="69"/>
    </row>
    <row r="12" spans="2:15" s="1" customFormat="1" ht="15.75">
      <c r="B12" s="231" t="s">
        <v>57</v>
      </c>
      <c r="C12" s="230"/>
      <c r="D12" s="248"/>
      <c r="E12" s="307">
        <f>SUM(E11:E11)</f>
        <v>270000</v>
      </c>
      <c r="F12" s="328">
        <f>SUM(F11:F11)</f>
        <v>90000</v>
      </c>
      <c r="G12" s="264"/>
      <c r="H12" s="75"/>
      <c r="I12" s="45"/>
      <c r="J12" s="399"/>
      <c r="K12" s="339"/>
      <c r="L12" s="339"/>
      <c r="M12" s="395"/>
      <c r="N12" s="390"/>
      <c r="O12" s="70"/>
    </row>
    <row r="13" spans="2:15" s="1" customFormat="1" ht="24" customHeight="1">
      <c r="B13" s="118" t="s">
        <v>190</v>
      </c>
      <c r="C13" s="105"/>
      <c r="D13" s="85"/>
      <c r="E13" s="308"/>
      <c r="F13" s="166"/>
      <c r="G13" s="265"/>
      <c r="H13" s="167"/>
      <c r="I13" s="165"/>
      <c r="J13" s="168"/>
      <c r="K13" s="169"/>
      <c r="L13" s="169"/>
      <c r="M13" s="165"/>
      <c r="N13" s="27"/>
      <c r="O13" s="28"/>
    </row>
    <row r="14" spans="2:15" s="1" customFormat="1" ht="49.5" customHeight="1">
      <c r="B14" s="391" t="s">
        <v>191</v>
      </c>
      <c r="C14" s="232" t="s">
        <v>159</v>
      </c>
      <c r="D14" s="227" t="s">
        <v>160</v>
      </c>
      <c r="E14" s="306">
        <f aca="true" t="shared" si="0" ref="E14:E25">F14+H14</f>
        <v>5000</v>
      </c>
      <c r="F14" s="72">
        <v>5000</v>
      </c>
      <c r="G14" s="139">
        <f aca="true" t="shared" si="1" ref="G14:G25">F14/E14</f>
        <v>1</v>
      </c>
      <c r="H14" s="140">
        <v>0</v>
      </c>
      <c r="I14" s="141">
        <f aca="true" t="shared" si="2" ref="I14:I25">H14/E14</f>
        <v>0</v>
      </c>
      <c r="J14" s="57">
        <f>2300*2+200*2</f>
        <v>5000</v>
      </c>
      <c r="K14" s="136"/>
      <c r="L14" s="136"/>
      <c r="M14" s="138"/>
      <c r="N14" s="296"/>
      <c r="O14" s="48"/>
    </row>
    <row r="15" spans="2:15" s="1" customFormat="1" ht="45.75" customHeight="1">
      <c r="B15" s="392"/>
      <c r="C15" s="232" t="s">
        <v>161</v>
      </c>
      <c r="D15" s="249" t="s">
        <v>34</v>
      </c>
      <c r="E15" s="309">
        <f t="shared" si="0"/>
        <v>408900</v>
      </c>
      <c r="F15" s="73">
        <v>21700</v>
      </c>
      <c r="G15" s="142">
        <f>F15/E15</f>
        <v>0.05306921007581316</v>
      </c>
      <c r="H15" s="143">
        <v>387200</v>
      </c>
      <c r="I15" s="144">
        <f>H15/E15</f>
        <v>0.9469307899241869</v>
      </c>
      <c r="J15" s="145">
        <f>7*1500</f>
        <v>10500</v>
      </c>
      <c r="K15" s="146">
        <f>1200+10000</f>
        <v>11200</v>
      </c>
      <c r="L15" s="136"/>
      <c r="M15" s="138"/>
      <c r="N15" s="297"/>
      <c r="O15" s="50"/>
    </row>
    <row r="16" spans="2:15" s="1" customFormat="1" ht="47.25" customHeight="1">
      <c r="B16" s="393" t="s">
        <v>192</v>
      </c>
      <c r="C16" s="232" t="s">
        <v>162</v>
      </c>
      <c r="D16" s="250" t="s">
        <v>176</v>
      </c>
      <c r="E16" s="309">
        <f t="shared" si="0"/>
        <v>5000</v>
      </c>
      <c r="F16" s="73">
        <v>5000</v>
      </c>
      <c r="G16" s="142">
        <f t="shared" si="1"/>
        <v>1</v>
      </c>
      <c r="H16" s="143">
        <v>0</v>
      </c>
      <c r="I16" s="144">
        <f t="shared" si="2"/>
        <v>0</v>
      </c>
      <c r="J16" s="57">
        <v>5000</v>
      </c>
      <c r="K16" s="136"/>
      <c r="L16" s="136"/>
      <c r="M16" s="138"/>
      <c r="N16" s="297"/>
      <c r="O16" s="49" t="s">
        <v>230</v>
      </c>
    </row>
    <row r="17" spans="2:15" s="1" customFormat="1" ht="74.25" customHeight="1">
      <c r="B17" s="393"/>
      <c r="C17" s="234" t="s">
        <v>174</v>
      </c>
      <c r="D17" s="251" t="s">
        <v>111</v>
      </c>
      <c r="E17" s="310">
        <f t="shared" si="0"/>
        <v>33700</v>
      </c>
      <c r="F17" s="73">
        <v>33700</v>
      </c>
      <c r="G17" s="142">
        <f t="shared" si="1"/>
        <v>1</v>
      </c>
      <c r="H17" s="143">
        <v>0</v>
      </c>
      <c r="I17" s="144">
        <f t="shared" si="2"/>
        <v>0</v>
      </c>
      <c r="J17" s="57">
        <f>2300*2+200*2</f>
        <v>5000</v>
      </c>
      <c r="K17" s="136">
        <f>2300*3+200*3</f>
        <v>7500</v>
      </c>
      <c r="L17" s="136">
        <v>21200</v>
      </c>
      <c r="M17" s="138"/>
      <c r="N17" s="297"/>
      <c r="O17" s="49"/>
    </row>
    <row r="18" spans="2:15" s="1" customFormat="1" ht="71.25" customHeight="1">
      <c r="B18" s="393"/>
      <c r="C18" s="235" t="s">
        <v>175</v>
      </c>
      <c r="D18" s="252" t="s">
        <v>112</v>
      </c>
      <c r="E18" s="311">
        <f t="shared" si="0"/>
        <v>30100</v>
      </c>
      <c r="F18" s="73">
        <v>30100</v>
      </c>
      <c r="G18" s="142">
        <f t="shared" si="1"/>
        <v>1</v>
      </c>
      <c r="H18" s="143">
        <v>0</v>
      </c>
      <c r="I18" s="144">
        <f t="shared" si="2"/>
        <v>0</v>
      </c>
      <c r="J18" s="57">
        <f>2300*2+200*2</f>
        <v>5000</v>
      </c>
      <c r="K18" s="136">
        <f>2300*3+200*3</f>
        <v>7500</v>
      </c>
      <c r="L18" s="136">
        <v>17600</v>
      </c>
      <c r="M18" s="138"/>
      <c r="N18" s="297"/>
      <c r="O18" s="49"/>
    </row>
    <row r="19" spans="2:15" s="1" customFormat="1" ht="82.5" customHeight="1">
      <c r="B19" s="393"/>
      <c r="C19" s="108" t="s">
        <v>163</v>
      </c>
      <c r="D19" s="87" t="s">
        <v>164</v>
      </c>
      <c r="E19" s="309">
        <f t="shared" si="0"/>
        <v>20000</v>
      </c>
      <c r="F19" s="73">
        <v>20000</v>
      </c>
      <c r="G19" s="142">
        <f t="shared" si="1"/>
        <v>1</v>
      </c>
      <c r="H19" s="143">
        <v>0</v>
      </c>
      <c r="I19" s="144">
        <f t="shared" si="2"/>
        <v>0</v>
      </c>
      <c r="J19" s="57"/>
      <c r="K19" s="136"/>
      <c r="L19" s="136">
        <f>2300*3*2+200*3*2</f>
        <v>15000</v>
      </c>
      <c r="M19" s="138">
        <f>2300*1*2+200*1*2</f>
        <v>5000</v>
      </c>
      <c r="N19" s="297"/>
      <c r="O19" s="49"/>
    </row>
    <row r="20" spans="2:15" s="1" customFormat="1" ht="56.25" customHeight="1">
      <c r="B20" s="393"/>
      <c r="C20" s="229" t="s">
        <v>165</v>
      </c>
      <c r="D20" s="87" t="s">
        <v>166</v>
      </c>
      <c r="E20" s="309">
        <f t="shared" si="0"/>
        <v>5000</v>
      </c>
      <c r="F20" s="73">
        <v>5000</v>
      </c>
      <c r="G20" s="142">
        <f t="shared" si="1"/>
        <v>1</v>
      </c>
      <c r="H20" s="143">
        <v>0</v>
      </c>
      <c r="I20" s="144">
        <f t="shared" si="2"/>
        <v>0</v>
      </c>
      <c r="J20" s="57"/>
      <c r="K20" s="136"/>
      <c r="L20" s="136"/>
      <c r="M20" s="138">
        <f>2300*2+200*2</f>
        <v>5000</v>
      </c>
      <c r="N20" s="297"/>
      <c r="O20" s="49"/>
    </row>
    <row r="21" spans="2:15" s="1" customFormat="1" ht="75" customHeight="1">
      <c r="B21" s="392"/>
      <c r="C21" s="229" t="s">
        <v>167</v>
      </c>
      <c r="D21" s="87" t="s">
        <v>168</v>
      </c>
      <c r="E21" s="309">
        <f t="shared" si="0"/>
        <v>30000</v>
      </c>
      <c r="F21" s="73">
        <v>22700</v>
      </c>
      <c r="G21" s="142">
        <f t="shared" si="1"/>
        <v>0.7566666666666667</v>
      </c>
      <c r="H21" s="143">
        <v>7300</v>
      </c>
      <c r="I21" s="144">
        <f t="shared" si="2"/>
        <v>0.24333333333333335</v>
      </c>
      <c r="J21" s="57"/>
      <c r="K21" s="136"/>
      <c r="L21" s="136"/>
      <c r="M21" s="138">
        <f>5000*3+2300*3+200*4</f>
        <v>22700</v>
      </c>
      <c r="N21" s="297"/>
      <c r="O21" s="50"/>
    </row>
    <row r="22" spans="2:15" s="1" customFormat="1" ht="116.25" customHeight="1">
      <c r="B22" s="233" t="s">
        <v>193</v>
      </c>
      <c r="C22" s="232" t="s">
        <v>169</v>
      </c>
      <c r="D22" s="249" t="s">
        <v>35</v>
      </c>
      <c r="E22" s="309">
        <f t="shared" si="0"/>
        <v>99200</v>
      </c>
      <c r="F22" s="72">
        <v>49200</v>
      </c>
      <c r="G22" s="139">
        <f t="shared" si="1"/>
        <v>0.4959677419354839</v>
      </c>
      <c r="H22" s="143">
        <v>50000</v>
      </c>
      <c r="I22" s="141">
        <f t="shared" si="2"/>
        <v>0.5040322580645161</v>
      </c>
      <c r="J22" s="57">
        <f>2500*3+200*3+1200*3+200*3</f>
        <v>12300</v>
      </c>
      <c r="K22" s="136">
        <f>2500*3+200*3+1200*3+200*3</f>
        <v>12300</v>
      </c>
      <c r="L22" s="136">
        <f>2500*3+200*3+1200*3+200*3</f>
        <v>12300</v>
      </c>
      <c r="M22" s="138">
        <f>2500*3+200*3+1200*3+200*3</f>
        <v>12300</v>
      </c>
      <c r="N22" s="297"/>
      <c r="O22" s="49"/>
    </row>
    <row r="23" spans="2:15" s="1" customFormat="1" ht="90.75" customHeight="1">
      <c r="B23" s="233" t="s">
        <v>194</v>
      </c>
      <c r="C23" s="232" t="s">
        <v>170</v>
      </c>
      <c r="D23" s="250" t="s">
        <v>113</v>
      </c>
      <c r="E23" s="309">
        <f t="shared" si="0"/>
        <v>10500</v>
      </c>
      <c r="F23" s="72">
        <v>10500</v>
      </c>
      <c r="G23" s="139">
        <f t="shared" si="1"/>
        <v>1</v>
      </c>
      <c r="H23" s="143">
        <v>0</v>
      </c>
      <c r="I23" s="141">
        <f t="shared" si="2"/>
        <v>0</v>
      </c>
      <c r="J23" s="57"/>
      <c r="K23" s="147"/>
      <c r="L23" s="136">
        <f>2300*2+200*2</f>
        <v>5000</v>
      </c>
      <c r="M23" s="138">
        <f>2300*2+200*2+2000*0.25</f>
        <v>5500</v>
      </c>
      <c r="N23" s="297"/>
      <c r="O23" s="48"/>
    </row>
    <row r="24" spans="2:15" s="1" customFormat="1" ht="98.25" customHeight="1">
      <c r="B24" s="236" t="s">
        <v>195</v>
      </c>
      <c r="C24" s="232" t="s">
        <v>171</v>
      </c>
      <c r="D24" s="249" t="s">
        <v>36</v>
      </c>
      <c r="E24" s="309">
        <f t="shared" si="0"/>
        <v>20000</v>
      </c>
      <c r="F24" s="72">
        <v>10000</v>
      </c>
      <c r="G24" s="139">
        <f t="shared" si="1"/>
        <v>0.5</v>
      </c>
      <c r="H24" s="143">
        <v>10000</v>
      </c>
      <c r="I24" s="141">
        <f t="shared" si="2"/>
        <v>0.5</v>
      </c>
      <c r="J24" s="57">
        <f>1800*3+200*3+2000*0.5</f>
        <v>7000</v>
      </c>
      <c r="K24" s="137">
        <f>1800+200+2000*0.5</f>
        <v>3000</v>
      </c>
      <c r="L24" s="136"/>
      <c r="M24" s="138"/>
      <c r="N24" s="297"/>
      <c r="O24" s="52"/>
    </row>
    <row r="25" spans="2:15" s="1" customFormat="1" ht="147" customHeight="1">
      <c r="B25" s="236" t="s">
        <v>196</v>
      </c>
      <c r="C25" s="232" t="s">
        <v>172</v>
      </c>
      <c r="D25" s="249" t="s">
        <v>173</v>
      </c>
      <c r="E25" s="309">
        <f t="shared" si="0"/>
        <v>16950</v>
      </c>
      <c r="F25" s="72">
        <v>9450</v>
      </c>
      <c r="G25" s="139">
        <f t="shared" si="1"/>
        <v>0.5575221238938053</v>
      </c>
      <c r="H25" s="143">
        <v>7500</v>
      </c>
      <c r="I25" s="141">
        <f t="shared" si="2"/>
        <v>0.4424778761061947</v>
      </c>
      <c r="J25" s="57"/>
      <c r="K25" s="136">
        <f>1800*2+200*2+2000*0.5+200*0.5+2300*1*0.5+200*1*0.5</f>
        <v>6350</v>
      </c>
      <c r="L25" s="136">
        <f>1800+200+2000*0.5+200*0.5</f>
        <v>3100</v>
      </c>
      <c r="M25" s="138"/>
      <c r="N25" s="297"/>
      <c r="O25" s="51"/>
    </row>
    <row r="26" spans="2:15" s="1" customFormat="1" ht="15.75">
      <c r="B26" s="130" t="s">
        <v>57</v>
      </c>
      <c r="C26" s="106"/>
      <c r="D26" s="86"/>
      <c r="E26" s="312">
        <f>SUM(E14:E25)</f>
        <v>684350</v>
      </c>
      <c r="F26" s="148">
        <f>SUM(F14:F25)</f>
        <v>222350</v>
      </c>
      <c r="G26" s="266">
        <f>F26/E26</f>
        <v>0.32490684591217944</v>
      </c>
      <c r="H26" s="150">
        <f>SUM(H14:H25)</f>
        <v>462000</v>
      </c>
      <c r="I26" s="151">
        <f>H26/E26</f>
        <v>0.6750931540878206</v>
      </c>
      <c r="J26" s="148"/>
      <c r="K26" s="148"/>
      <c r="L26" s="148"/>
      <c r="M26" s="148"/>
      <c r="N26" s="298"/>
      <c r="O26" s="131"/>
    </row>
    <row r="27" spans="2:15" s="1" customFormat="1" ht="15.75">
      <c r="B27" s="123" t="s">
        <v>197</v>
      </c>
      <c r="C27" s="105"/>
      <c r="D27" s="85"/>
      <c r="E27" s="313"/>
      <c r="F27" s="153"/>
      <c r="G27" s="267"/>
      <c r="H27" s="154"/>
      <c r="I27" s="155"/>
      <c r="J27" s="156"/>
      <c r="K27" s="157"/>
      <c r="L27" s="157"/>
      <c r="M27" s="152"/>
      <c r="N27" s="29"/>
      <c r="O27" s="34"/>
    </row>
    <row r="28" spans="2:15" s="1" customFormat="1" ht="29.25" customHeight="1">
      <c r="B28" s="286" t="s">
        <v>198</v>
      </c>
      <c r="C28" s="107"/>
      <c r="D28" s="83"/>
      <c r="E28" s="314">
        <f>F28+H28</f>
        <v>430000</v>
      </c>
      <c r="F28" s="158">
        <v>140000</v>
      </c>
      <c r="G28" s="268">
        <f>F28/E28</f>
        <v>0.32558139534883723</v>
      </c>
      <c r="H28" s="159">
        <v>290000</v>
      </c>
      <c r="I28" s="141">
        <f>H28/E28</f>
        <v>0.6744186046511628</v>
      </c>
      <c r="J28" s="353">
        <v>0</v>
      </c>
      <c r="K28" s="360">
        <v>46000</v>
      </c>
      <c r="L28" s="360">
        <v>46000</v>
      </c>
      <c r="M28" s="396">
        <v>48000</v>
      </c>
      <c r="N28" s="79" t="s">
        <v>99</v>
      </c>
      <c r="O28" s="63"/>
    </row>
    <row r="29" spans="2:15" s="1" customFormat="1" ht="19.5" customHeight="1">
      <c r="B29" s="119" t="s">
        <v>57</v>
      </c>
      <c r="C29" s="106"/>
      <c r="D29" s="86"/>
      <c r="E29" s="315">
        <f>SUM(E28:E28)</f>
        <v>430000</v>
      </c>
      <c r="F29" s="163">
        <f>SUM(F28:F28)</f>
        <v>140000</v>
      </c>
      <c r="G29" s="266">
        <f>F29/E29</f>
        <v>0.32558139534883723</v>
      </c>
      <c r="H29" s="164">
        <f>SUM(H28:H28)</f>
        <v>290000</v>
      </c>
      <c r="I29" s="149">
        <f>H29/E29</f>
        <v>0.6744186046511628</v>
      </c>
      <c r="J29" s="355"/>
      <c r="K29" s="362"/>
      <c r="L29" s="362"/>
      <c r="M29" s="397"/>
      <c r="N29" s="79"/>
      <c r="O29" s="62"/>
    </row>
    <row r="30" spans="2:15" s="1" customFormat="1" ht="15.75">
      <c r="B30" s="118" t="s">
        <v>199</v>
      </c>
      <c r="C30" s="105"/>
      <c r="D30" s="85"/>
      <c r="E30" s="308"/>
      <c r="F30" s="166"/>
      <c r="G30" s="265"/>
      <c r="H30" s="167"/>
      <c r="I30" s="165"/>
      <c r="J30" s="168"/>
      <c r="K30" s="169"/>
      <c r="L30" s="169"/>
      <c r="M30" s="165"/>
      <c r="N30" s="29"/>
      <c r="O30" s="30"/>
    </row>
    <row r="31" spans="2:15" s="1" customFormat="1" ht="37.5" customHeight="1">
      <c r="B31" s="102" t="s">
        <v>187</v>
      </c>
      <c r="C31" s="108" t="s">
        <v>93</v>
      </c>
      <c r="D31" s="87" t="s">
        <v>25</v>
      </c>
      <c r="E31" s="170">
        <f>(F31+H31)</f>
        <v>25000</v>
      </c>
      <c r="F31" s="171">
        <v>15000</v>
      </c>
      <c r="G31" s="268">
        <f>F31/E31</f>
        <v>0.6</v>
      </c>
      <c r="H31" s="172">
        <v>10000</v>
      </c>
      <c r="I31" s="162">
        <f>H31/E31</f>
        <v>0.4</v>
      </c>
      <c r="J31" s="334">
        <v>17000</v>
      </c>
      <c r="K31" s="336">
        <v>17000</v>
      </c>
      <c r="L31" s="336">
        <v>17000</v>
      </c>
      <c r="M31" s="332">
        <v>17000</v>
      </c>
      <c r="N31" s="103" t="s">
        <v>64</v>
      </c>
      <c r="O31" s="77"/>
    </row>
    <row r="32" spans="2:15" s="1" customFormat="1" ht="37.5" customHeight="1">
      <c r="B32" s="102" t="s">
        <v>186</v>
      </c>
      <c r="C32" s="108" t="s">
        <v>153</v>
      </c>
      <c r="D32" s="87" t="s">
        <v>6</v>
      </c>
      <c r="E32" s="170">
        <f>F32+H32</f>
        <v>3000</v>
      </c>
      <c r="F32" s="171">
        <v>3000</v>
      </c>
      <c r="G32" s="268">
        <f>F32/E32</f>
        <v>1</v>
      </c>
      <c r="H32" s="172">
        <v>0</v>
      </c>
      <c r="I32" s="162">
        <f>H32/E32</f>
        <v>0</v>
      </c>
      <c r="J32" s="292"/>
      <c r="K32" s="294"/>
      <c r="L32" s="294"/>
      <c r="M32" s="291"/>
      <c r="N32" s="103" t="s">
        <v>130</v>
      </c>
      <c r="O32" s="77" t="s">
        <v>154</v>
      </c>
    </row>
    <row r="33" spans="2:15" s="1" customFormat="1" ht="37.5" customHeight="1">
      <c r="B33" s="293" t="s">
        <v>185</v>
      </c>
      <c r="C33" s="108" t="s">
        <v>92</v>
      </c>
      <c r="D33" s="87" t="s">
        <v>122</v>
      </c>
      <c r="E33" s="170">
        <f>(F33+H33)</f>
        <v>5000</v>
      </c>
      <c r="F33" s="171">
        <v>0</v>
      </c>
      <c r="G33" s="268">
        <f>F33/E33</f>
        <v>0</v>
      </c>
      <c r="H33" s="172">
        <v>5000</v>
      </c>
      <c r="I33" s="162">
        <f>H33/E33</f>
        <v>1</v>
      </c>
      <c r="J33" s="292"/>
      <c r="K33" s="294"/>
      <c r="L33" s="294"/>
      <c r="M33" s="291"/>
      <c r="N33" s="351" t="s">
        <v>64</v>
      </c>
      <c r="O33" s="77"/>
    </row>
    <row r="34" spans="2:15" s="1" customFormat="1" ht="37.5" customHeight="1">
      <c r="B34" s="287"/>
      <c r="C34" s="108" t="s">
        <v>89</v>
      </c>
      <c r="D34" s="87" t="s">
        <v>6</v>
      </c>
      <c r="E34" s="170">
        <f>(F34+H34)</f>
        <v>25000</v>
      </c>
      <c r="F34" s="171">
        <v>10000</v>
      </c>
      <c r="G34" s="268">
        <f>F34/E34</f>
        <v>0.4</v>
      </c>
      <c r="H34" s="172">
        <v>15000</v>
      </c>
      <c r="I34" s="162">
        <f>H34/E34</f>
        <v>0.6</v>
      </c>
      <c r="J34" s="292"/>
      <c r="K34" s="294"/>
      <c r="L34" s="294"/>
      <c r="M34" s="291"/>
      <c r="N34" s="351"/>
      <c r="O34" s="77"/>
    </row>
    <row r="35" spans="2:15" s="1" customFormat="1" ht="37.5" customHeight="1">
      <c r="B35" s="337"/>
      <c r="C35" s="108" t="s">
        <v>90</v>
      </c>
      <c r="D35" s="87" t="s">
        <v>7</v>
      </c>
      <c r="E35" s="170">
        <f>(F35+H35)</f>
        <v>11500</v>
      </c>
      <c r="F35" s="171">
        <v>5000</v>
      </c>
      <c r="G35" s="268">
        <f>F35/E35</f>
        <v>0.43478260869565216</v>
      </c>
      <c r="H35" s="172">
        <v>6500</v>
      </c>
      <c r="I35" s="162">
        <f>H35/E35</f>
        <v>0.5652173913043478</v>
      </c>
      <c r="J35" s="292"/>
      <c r="K35" s="294"/>
      <c r="L35" s="294"/>
      <c r="M35" s="291"/>
      <c r="N35" s="352"/>
      <c r="O35" s="77"/>
    </row>
    <row r="36" spans="2:15" s="1" customFormat="1" ht="37.5" customHeight="1">
      <c r="B36" s="293" t="s">
        <v>184</v>
      </c>
      <c r="C36" s="108" t="s">
        <v>91</v>
      </c>
      <c r="D36" s="87" t="s">
        <v>7</v>
      </c>
      <c r="E36" s="170">
        <f aca="true" t="shared" si="3" ref="E36:E41">(F36+H36)</f>
        <v>23000</v>
      </c>
      <c r="F36" s="171">
        <v>8000</v>
      </c>
      <c r="G36" s="268">
        <f aca="true" t="shared" si="4" ref="G36:G41">F36/E36</f>
        <v>0.34782608695652173</v>
      </c>
      <c r="H36" s="172">
        <v>15000</v>
      </c>
      <c r="I36" s="162">
        <f aca="true" t="shared" si="5" ref="I36:I41">H36/E36</f>
        <v>0.6521739130434783</v>
      </c>
      <c r="J36" s="292"/>
      <c r="K36" s="294"/>
      <c r="L36" s="294"/>
      <c r="M36" s="291"/>
      <c r="N36" s="410" t="s">
        <v>59</v>
      </c>
      <c r="O36" s="77"/>
    </row>
    <row r="37" spans="2:15" s="1" customFormat="1" ht="37.5" customHeight="1">
      <c r="B37" s="287"/>
      <c r="C37" s="108" t="s">
        <v>88</v>
      </c>
      <c r="D37" s="87" t="s">
        <v>8</v>
      </c>
      <c r="E37" s="170">
        <f t="shared" si="3"/>
        <v>210000</v>
      </c>
      <c r="F37" s="171">
        <v>15000</v>
      </c>
      <c r="G37" s="268">
        <f t="shared" si="4"/>
        <v>0.07142857142857142</v>
      </c>
      <c r="H37" s="172">
        <v>195000</v>
      </c>
      <c r="I37" s="162">
        <f t="shared" si="5"/>
        <v>0.9285714285714286</v>
      </c>
      <c r="J37" s="292"/>
      <c r="K37" s="294"/>
      <c r="L37" s="294"/>
      <c r="M37" s="291"/>
      <c r="N37" s="351"/>
      <c r="O37" s="77"/>
    </row>
    <row r="38" spans="2:15" s="1" customFormat="1" ht="37.5" customHeight="1">
      <c r="B38" s="337"/>
      <c r="C38" s="108" t="s">
        <v>95</v>
      </c>
      <c r="D38" s="87" t="s">
        <v>122</v>
      </c>
      <c r="E38" s="170">
        <f t="shared" si="3"/>
        <v>5000</v>
      </c>
      <c r="F38" s="171">
        <v>0</v>
      </c>
      <c r="G38" s="268">
        <f t="shared" si="4"/>
        <v>0</v>
      </c>
      <c r="H38" s="172">
        <v>5000</v>
      </c>
      <c r="I38" s="162">
        <f t="shared" si="5"/>
        <v>1</v>
      </c>
      <c r="J38" s="292"/>
      <c r="K38" s="294"/>
      <c r="L38" s="294"/>
      <c r="M38" s="291"/>
      <c r="N38" s="351"/>
      <c r="O38" s="77"/>
    </row>
    <row r="39" spans="2:15" s="1" customFormat="1" ht="46.5" customHeight="1">
      <c r="B39" s="287" t="s">
        <v>183</v>
      </c>
      <c r="C39" s="108" t="s">
        <v>94</v>
      </c>
      <c r="D39" s="87" t="s">
        <v>122</v>
      </c>
      <c r="E39" s="170">
        <f t="shared" si="3"/>
        <v>30000</v>
      </c>
      <c r="F39" s="171">
        <v>0</v>
      </c>
      <c r="G39" s="268">
        <f t="shared" si="4"/>
        <v>0</v>
      </c>
      <c r="H39" s="172">
        <v>30000</v>
      </c>
      <c r="I39" s="162">
        <f t="shared" si="5"/>
        <v>1</v>
      </c>
      <c r="J39" s="292"/>
      <c r="K39" s="294"/>
      <c r="L39" s="294"/>
      <c r="M39" s="291"/>
      <c r="N39" s="351"/>
      <c r="O39" s="77"/>
    </row>
    <row r="40" spans="2:15" s="1" customFormat="1" ht="51" customHeight="1">
      <c r="B40" s="287"/>
      <c r="C40" s="108" t="s">
        <v>96</v>
      </c>
      <c r="D40" s="87" t="s">
        <v>124</v>
      </c>
      <c r="E40" s="170">
        <f t="shared" si="3"/>
        <v>32000</v>
      </c>
      <c r="F40" s="171">
        <v>12000</v>
      </c>
      <c r="G40" s="268">
        <f t="shared" si="4"/>
        <v>0.375</v>
      </c>
      <c r="H40" s="172">
        <v>20000</v>
      </c>
      <c r="I40" s="162">
        <f t="shared" si="5"/>
        <v>0.625</v>
      </c>
      <c r="J40" s="292"/>
      <c r="K40" s="294"/>
      <c r="L40" s="294"/>
      <c r="M40" s="291"/>
      <c r="N40" s="351"/>
      <c r="O40" s="77"/>
    </row>
    <row r="41" spans="2:15" s="1" customFormat="1" ht="37.5" customHeight="1">
      <c r="B41" s="337"/>
      <c r="C41" s="108" t="s">
        <v>87</v>
      </c>
      <c r="D41" s="87" t="s">
        <v>122</v>
      </c>
      <c r="E41" s="170">
        <f t="shared" si="3"/>
        <v>10000</v>
      </c>
      <c r="F41" s="171">
        <v>0</v>
      </c>
      <c r="G41" s="268">
        <f t="shared" si="4"/>
        <v>0</v>
      </c>
      <c r="H41" s="172">
        <v>10000</v>
      </c>
      <c r="I41" s="162">
        <f t="shared" si="5"/>
        <v>1</v>
      </c>
      <c r="J41" s="292"/>
      <c r="K41" s="294"/>
      <c r="L41" s="294"/>
      <c r="M41" s="291"/>
      <c r="N41" s="351"/>
      <c r="O41" s="77"/>
    </row>
    <row r="42" spans="2:15" s="1" customFormat="1" ht="20.25" customHeight="1">
      <c r="B42" s="120" t="s">
        <v>57</v>
      </c>
      <c r="C42" s="106"/>
      <c r="D42" s="88"/>
      <c r="E42" s="174">
        <f>SUM(E36:E40)</f>
        <v>300000</v>
      </c>
      <c r="F42" s="175">
        <f>SUM(F31:F41)</f>
        <v>68000</v>
      </c>
      <c r="G42" s="269">
        <f>F42/E42</f>
        <v>0.22666666666666666</v>
      </c>
      <c r="H42" s="176">
        <f>SUM(H36:H40)</f>
        <v>265000</v>
      </c>
      <c r="I42" s="177">
        <f>H42/E42</f>
        <v>0.8833333333333333</v>
      </c>
      <c r="J42" s="335"/>
      <c r="K42" s="302"/>
      <c r="L42" s="302"/>
      <c r="M42" s="333"/>
      <c r="N42" s="352"/>
      <c r="O42" s="77"/>
    </row>
    <row r="43" spans="2:15" s="1" customFormat="1" ht="15.75">
      <c r="B43" s="118" t="s">
        <v>200</v>
      </c>
      <c r="C43" s="105"/>
      <c r="D43" s="85"/>
      <c r="E43" s="308"/>
      <c r="F43" s="166"/>
      <c r="G43" s="265"/>
      <c r="H43" s="167"/>
      <c r="I43" s="179"/>
      <c r="J43" s="168"/>
      <c r="K43" s="169"/>
      <c r="L43" s="169"/>
      <c r="M43" s="165"/>
      <c r="N43" s="27"/>
      <c r="O43" s="31"/>
    </row>
    <row r="44" spans="2:15" s="1" customFormat="1" ht="39" customHeight="1">
      <c r="B44" s="237" t="s">
        <v>201</v>
      </c>
      <c r="C44" s="106"/>
      <c r="D44" s="86"/>
      <c r="E44" s="314">
        <f>F44+H44</f>
        <v>210000</v>
      </c>
      <c r="F44" s="160">
        <v>70000</v>
      </c>
      <c r="G44" s="268">
        <f>F44/E44</f>
        <v>0.3333333333333333</v>
      </c>
      <c r="H44" s="161">
        <v>140000</v>
      </c>
      <c r="I44" s="162">
        <f>H44/E44</f>
        <v>0.6666666666666666</v>
      </c>
      <c r="J44" s="334">
        <v>17500</v>
      </c>
      <c r="K44" s="336">
        <v>17500</v>
      </c>
      <c r="L44" s="336">
        <v>17500</v>
      </c>
      <c r="M44" s="332">
        <v>17500</v>
      </c>
      <c r="N44" s="410" t="s">
        <v>82</v>
      </c>
      <c r="O44" s="12"/>
    </row>
    <row r="45" spans="2:15" s="1" customFormat="1" ht="21" customHeight="1">
      <c r="B45" s="120" t="s">
        <v>57</v>
      </c>
      <c r="C45" s="106"/>
      <c r="D45" s="86"/>
      <c r="E45" s="315">
        <f>SUM(E44:E44)</f>
        <v>210000</v>
      </c>
      <c r="F45" s="163">
        <f>SUM(F44:F44)</f>
        <v>70000</v>
      </c>
      <c r="G45" s="270"/>
      <c r="H45" s="164">
        <f>SUM(H44:H44)</f>
        <v>140000</v>
      </c>
      <c r="I45" s="180"/>
      <c r="J45" s="292"/>
      <c r="K45" s="294"/>
      <c r="L45" s="294"/>
      <c r="M45" s="291"/>
      <c r="N45" s="352"/>
      <c r="O45" s="56"/>
    </row>
    <row r="46" spans="2:15" s="1" customFormat="1" ht="15.75">
      <c r="B46" s="121" t="s">
        <v>202</v>
      </c>
      <c r="C46" s="105"/>
      <c r="D46" s="85"/>
      <c r="E46" s="316"/>
      <c r="F46" s="182"/>
      <c r="G46" s="271"/>
      <c r="H46" s="183"/>
      <c r="I46" s="181"/>
      <c r="J46" s="168"/>
      <c r="K46" s="169"/>
      <c r="L46" s="169"/>
      <c r="M46" s="165"/>
      <c r="N46" s="27"/>
      <c r="O46" s="30"/>
    </row>
    <row r="47" spans="2:15" s="1" customFormat="1" ht="55.5" customHeight="1">
      <c r="B47" s="238" t="s">
        <v>222</v>
      </c>
      <c r="C47" s="239" t="s">
        <v>137</v>
      </c>
      <c r="D47" s="240" t="s">
        <v>6</v>
      </c>
      <c r="E47" s="344">
        <f>F47+H47</f>
        <v>24750</v>
      </c>
      <c r="F47" s="295">
        <v>0</v>
      </c>
      <c r="G47" s="416">
        <f>F47/E47</f>
        <v>0</v>
      </c>
      <c r="H47" s="342">
        <v>24750</v>
      </c>
      <c r="I47" s="340">
        <f>H47/E47</f>
        <v>1</v>
      </c>
      <c r="J47" s="334">
        <v>32500</v>
      </c>
      <c r="K47" s="336">
        <v>16500</v>
      </c>
      <c r="L47" s="336">
        <v>66000</v>
      </c>
      <c r="M47" s="332"/>
      <c r="N47" s="100"/>
      <c r="O47" s="35"/>
    </row>
    <row r="48" spans="2:15" s="1" customFormat="1" ht="55.5" customHeight="1">
      <c r="B48" s="87" t="s">
        <v>203</v>
      </c>
      <c r="C48" s="111" t="s">
        <v>138</v>
      </c>
      <c r="D48" s="240" t="s">
        <v>7</v>
      </c>
      <c r="E48" s="415"/>
      <c r="F48" s="414"/>
      <c r="G48" s="417"/>
      <c r="H48" s="404"/>
      <c r="I48" s="405"/>
      <c r="J48" s="292"/>
      <c r="K48" s="294"/>
      <c r="L48" s="294"/>
      <c r="M48" s="291"/>
      <c r="N48" s="100"/>
      <c r="O48" s="35"/>
    </row>
    <row r="49" spans="2:15" s="1" customFormat="1" ht="58.5" customHeight="1">
      <c r="B49" s="254" t="s">
        <v>204</v>
      </c>
      <c r="C49" s="241" t="s">
        <v>139</v>
      </c>
      <c r="D49" s="240" t="s">
        <v>123</v>
      </c>
      <c r="E49" s="415"/>
      <c r="F49" s="414"/>
      <c r="G49" s="417"/>
      <c r="H49" s="404"/>
      <c r="I49" s="405"/>
      <c r="J49" s="292"/>
      <c r="K49" s="294"/>
      <c r="L49" s="294"/>
      <c r="M49" s="291"/>
      <c r="N49" s="100"/>
      <c r="O49" s="36"/>
    </row>
    <row r="50" spans="2:15" s="1" customFormat="1" ht="39" customHeight="1">
      <c r="B50" s="240" t="s">
        <v>205</v>
      </c>
      <c r="C50" s="111" t="s">
        <v>140</v>
      </c>
      <c r="D50" s="240" t="s">
        <v>7</v>
      </c>
      <c r="E50" s="345"/>
      <c r="F50" s="288"/>
      <c r="G50" s="418"/>
      <c r="H50" s="343"/>
      <c r="I50" s="341"/>
      <c r="J50" s="292"/>
      <c r="K50" s="294"/>
      <c r="L50" s="294"/>
      <c r="M50" s="291"/>
      <c r="N50" s="100"/>
      <c r="O50" s="37"/>
    </row>
    <row r="51" spans="2:15" s="1" customFormat="1" ht="54" customHeight="1">
      <c r="B51" s="240" t="s">
        <v>223</v>
      </c>
      <c r="C51" s="111" t="s">
        <v>118</v>
      </c>
      <c r="D51" s="419" t="s">
        <v>136</v>
      </c>
      <c r="E51" s="303">
        <f>F51+H52</f>
        <v>22000</v>
      </c>
      <c r="F51" s="295">
        <v>22000</v>
      </c>
      <c r="G51" s="416">
        <f>F51/E51</f>
        <v>1</v>
      </c>
      <c r="H51" s="342">
        <v>0</v>
      </c>
      <c r="I51" s="340">
        <f>H52/E51</f>
        <v>0</v>
      </c>
      <c r="J51" s="292"/>
      <c r="K51" s="294"/>
      <c r="L51" s="294"/>
      <c r="M51" s="291"/>
      <c r="N51" s="100"/>
      <c r="O51" s="37"/>
    </row>
    <row r="52" spans="2:15" s="1" customFormat="1" ht="55.5" customHeight="1">
      <c r="B52" s="87" t="s">
        <v>206</v>
      </c>
      <c r="C52" s="111" t="s">
        <v>118</v>
      </c>
      <c r="D52" s="421"/>
      <c r="E52" s="304"/>
      <c r="F52" s="288"/>
      <c r="G52" s="418"/>
      <c r="H52" s="343"/>
      <c r="I52" s="341"/>
      <c r="J52" s="292"/>
      <c r="K52" s="294"/>
      <c r="L52" s="294"/>
      <c r="M52" s="291"/>
      <c r="N52" s="411" t="s">
        <v>82</v>
      </c>
      <c r="O52" s="35"/>
    </row>
    <row r="53" spans="2:15" s="1" customFormat="1" ht="55.5" customHeight="1">
      <c r="B53" s="244" t="s">
        <v>224</v>
      </c>
      <c r="C53" s="255" t="s">
        <v>143</v>
      </c>
      <c r="D53" s="419" t="s">
        <v>133</v>
      </c>
      <c r="E53" s="344">
        <f>F53+H53</f>
        <v>5000</v>
      </c>
      <c r="F53" s="295">
        <v>5000</v>
      </c>
      <c r="G53" s="416">
        <f>F53/E53</f>
        <v>1</v>
      </c>
      <c r="H53" s="342">
        <v>0</v>
      </c>
      <c r="I53" s="340">
        <f>H53/E53</f>
        <v>0</v>
      </c>
      <c r="J53" s="292"/>
      <c r="K53" s="294"/>
      <c r="L53" s="294"/>
      <c r="M53" s="291"/>
      <c r="N53" s="412"/>
      <c r="O53" s="101"/>
    </row>
    <row r="54" spans="2:15" s="1" customFormat="1" ht="58.5" customHeight="1">
      <c r="B54" s="254" t="s">
        <v>207</v>
      </c>
      <c r="C54" s="241" t="s">
        <v>119</v>
      </c>
      <c r="D54" s="421"/>
      <c r="E54" s="345"/>
      <c r="F54" s="288"/>
      <c r="G54" s="418"/>
      <c r="H54" s="343"/>
      <c r="I54" s="341"/>
      <c r="J54" s="292"/>
      <c r="K54" s="294"/>
      <c r="L54" s="294"/>
      <c r="M54" s="291"/>
      <c r="N54" s="412"/>
      <c r="O54" s="36"/>
    </row>
    <row r="55" spans="2:15" s="1" customFormat="1" ht="39" customHeight="1">
      <c r="B55" s="240" t="s">
        <v>225</v>
      </c>
      <c r="C55" s="111" t="s">
        <v>142</v>
      </c>
      <c r="D55" s="240" t="s">
        <v>134</v>
      </c>
      <c r="E55" s="189">
        <f>F55+H55</f>
        <v>5500</v>
      </c>
      <c r="F55" s="190">
        <v>5500</v>
      </c>
      <c r="G55" s="191">
        <f>F55/E55</f>
        <v>1</v>
      </c>
      <c r="H55" s="192">
        <v>0</v>
      </c>
      <c r="I55" s="193">
        <f>H55/E55</f>
        <v>0</v>
      </c>
      <c r="J55" s="292"/>
      <c r="K55" s="294"/>
      <c r="L55" s="294"/>
      <c r="M55" s="291"/>
      <c r="N55" s="412"/>
      <c r="O55" s="37"/>
    </row>
    <row r="56" spans="2:15" s="1" customFormat="1" ht="48" customHeight="1">
      <c r="B56" s="240" t="s">
        <v>208</v>
      </c>
      <c r="C56" s="111" t="s">
        <v>141</v>
      </c>
      <c r="D56" s="419" t="s">
        <v>6</v>
      </c>
      <c r="E56" s="344">
        <f>F56+H56</f>
        <v>5500</v>
      </c>
      <c r="F56" s="295">
        <v>0</v>
      </c>
      <c r="G56" s="416">
        <f>F56/E56</f>
        <v>0</v>
      </c>
      <c r="H56" s="342">
        <v>5500</v>
      </c>
      <c r="I56" s="340">
        <f>H56/E56</f>
        <v>1</v>
      </c>
      <c r="J56" s="292"/>
      <c r="K56" s="294"/>
      <c r="L56" s="294"/>
      <c r="M56" s="291"/>
      <c r="N56" s="412"/>
      <c r="O56" s="37"/>
    </row>
    <row r="57" spans="2:15" s="1" customFormat="1" ht="48.75" customHeight="1">
      <c r="B57" s="240" t="s">
        <v>209</v>
      </c>
      <c r="C57" s="111" t="s">
        <v>144</v>
      </c>
      <c r="D57" s="421"/>
      <c r="E57" s="345"/>
      <c r="F57" s="288"/>
      <c r="G57" s="418"/>
      <c r="H57" s="343"/>
      <c r="I57" s="341"/>
      <c r="J57" s="292"/>
      <c r="K57" s="294"/>
      <c r="L57" s="294"/>
      <c r="M57" s="291"/>
      <c r="N57" s="412"/>
      <c r="O57" s="37"/>
    </row>
    <row r="58" spans="2:15" s="1" customFormat="1" ht="47.25" customHeight="1">
      <c r="B58" s="240" t="s">
        <v>210</v>
      </c>
      <c r="C58" s="111" t="s">
        <v>120</v>
      </c>
      <c r="D58" s="419" t="s">
        <v>135</v>
      </c>
      <c r="E58" s="303">
        <f>F58+H58</f>
        <v>16500</v>
      </c>
      <c r="F58" s="295">
        <v>16500</v>
      </c>
      <c r="G58" s="416">
        <f>F58/E58</f>
        <v>1</v>
      </c>
      <c r="H58" s="342">
        <v>0</v>
      </c>
      <c r="I58" s="340">
        <f>H58/E58</f>
        <v>0</v>
      </c>
      <c r="J58" s="292"/>
      <c r="K58" s="294"/>
      <c r="L58" s="294"/>
      <c r="M58" s="291"/>
      <c r="N58" s="412"/>
      <c r="O58" s="37"/>
    </row>
    <row r="59" spans="2:15" s="1" customFormat="1" ht="41.25" customHeight="1">
      <c r="B59" s="240" t="s">
        <v>211</v>
      </c>
      <c r="C59" s="111" t="s">
        <v>10</v>
      </c>
      <c r="D59" s="421"/>
      <c r="E59" s="304"/>
      <c r="F59" s="288"/>
      <c r="G59" s="418"/>
      <c r="H59" s="343"/>
      <c r="I59" s="341"/>
      <c r="J59" s="292"/>
      <c r="K59" s="294"/>
      <c r="L59" s="294"/>
      <c r="M59" s="291"/>
      <c r="N59" s="412"/>
      <c r="O59" s="37"/>
    </row>
    <row r="60" spans="2:15" s="1" customFormat="1" ht="141" customHeight="1">
      <c r="B60" s="242" t="s">
        <v>212</v>
      </c>
      <c r="C60" s="111" t="s">
        <v>9</v>
      </c>
      <c r="D60" s="240" t="s">
        <v>121</v>
      </c>
      <c r="E60" s="187">
        <f aca="true" t="shared" si="6" ref="E60:E73">F60+H60</f>
        <v>61000</v>
      </c>
      <c r="F60" s="188">
        <v>61000</v>
      </c>
      <c r="G60" s="194">
        <f aca="true" t="shared" si="7" ref="G60:G75">F60/E60</f>
        <v>1</v>
      </c>
      <c r="H60" s="186">
        <v>0</v>
      </c>
      <c r="I60" s="195">
        <f aca="true" t="shared" si="8" ref="I60:I75">H60/E60</f>
        <v>0</v>
      </c>
      <c r="J60" s="292"/>
      <c r="K60" s="294"/>
      <c r="L60" s="294"/>
      <c r="M60" s="291"/>
      <c r="N60" s="412"/>
      <c r="O60" s="92"/>
    </row>
    <row r="61" spans="2:15" s="1" customFormat="1" ht="42.75" customHeight="1">
      <c r="B61" s="242" t="s">
        <v>213</v>
      </c>
      <c r="C61" s="111" t="s">
        <v>145</v>
      </c>
      <c r="D61" s="240" t="s">
        <v>6</v>
      </c>
      <c r="E61" s="187">
        <f t="shared" si="6"/>
        <v>2750</v>
      </c>
      <c r="F61" s="188">
        <v>0</v>
      </c>
      <c r="G61" s="194">
        <f t="shared" si="7"/>
        <v>0</v>
      </c>
      <c r="H61" s="186">
        <v>2750</v>
      </c>
      <c r="I61" s="195">
        <f t="shared" si="8"/>
        <v>1</v>
      </c>
      <c r="J61" s="292"/>
      <c r="K61" s="294"/>
      <c r="L61" s="294"/>
      <c r="M61" s="291"/>
      <c r="N61" s="412"/>
      <c r="O61" s="92"/>
    </row>
    <row r="62" spans="2:15" s="1" customFormat="1" ht="39" customHeight="1">
      <c r="B62" s="242" t="s">
        <v>214</v>
      </c>
      <c r="C62" s="111" t="s">
        <v>146</v>
      </c>
      <c r="D62" s="240" t="s">
        <v>6</v>
      </c>
      <c r="E62" s="187">
        <f t="shared" si="6"/>
        <v>8250</v>
      </c>
      <c r="F62" s="188">
        <v>0</v>
      </c>
      <c r="G62" s="194">
        <f t="shared" si="7"/>
        <v>0</v>
      </c>
      <c r="H62" s="186">
        <v>8250</v>
      </c>
      <c r="I62" s="195">
        <f t="shared" si="8"/>
        <v>1</v>
      </c>
      <c r="J62" s="292"/>
      <c r="K62" s="294"/>
      <c r="L62" s="294"/>
      <c r="M62" s="291"/>
      <c r="N62" s="412"/>
      <c r="O62" s="92"/>
    </row>
    <row r="63" spans="2:15" s="1" customFormat="1" ht="39.75" customHeight="1">
      <c r="B63" s="242" t="s">
        <v>215</v>
      </c>
      <c r="C63" s="111" t="s">
        <v>147</v>
      </c>
      <c r="D63" s="240" t="s">
        <v>6</v>
      </c>
      <c r="E63" s="187">
        <f t="shared" si="6"/>
        <v>8250</v>
      </c>
      <c r="F63" s="188">
        <v>0</v>
      </c>
      <c r="G63" s="194">
        <f t="shared" si="7"/>
        <v>0</v>
      </c>
      <c r="H63" s="186">
        <v>8250</v>
      </c>
      <c r="I63" s="195">
        <f t="shared" si="8"/>
        <v>1</v>
      </c>
      <c r="J63" s="292"/>
      <c r="K63" s="294"/>
      <c r="L63" s="294"/>
      <c r="M63" s="291"/>
      <c r="N63" s="412"/>
      <c r="O63" s="92"/>
    </row>
    <row r="64" spans="2:15" s="1" customFormat="1" ht="31.5" customHeight="1">
      <c r="B64" s="242" t="s">
        <v>216</v>
      </c>
      <c r="C64" s="111" t="s">
        <v>148</v>
      </c>
      <c r="D64" s="240" t="s">
        <v>6</v>
      </c>
      <c r="E64" s="187">
        <f t="shared" si="6"/>
        <v>5500</v>
      </c>
      <c r="F64" s="188">
        <v>0</v>
      </c>
      <c r="G64" s="194">
        <f t="shared" si="7"/>
        <v>0</v>
      </c>
      <c r="H64" s="186">
        <v>5500</v>
      </c>
      <c r="I64" s="195">
        <f t="shared" si="8"/>
        <v>1</v>
      </c>
      <c r="J64" s="292"/>
      <c r="K64" s="294"/>
      <c r="L64" s="294"/>
      <c r="M64" s="291"/>
      <c r="N64" s="412"/>
      <c r="O64" s="92"/>
    </row>
    <row r="65" spans="2:15" s="1" customFormat="1" ht="48" customHeight="1">
      <c r="B65" s="242" t="s">
        <v>217</v>
      </c>
      <c r="C65" s="111" t="s">
        <v>11</v>
      </c>
      <c r="D65" s="240" t="s">
        <v>7</v>
      </c>
      <c r="E65" s="187">
        <f t="shared" si="6"/>
        <v>11000</v>
      </c>
      <c r="F65" s="188">
        <v>0</v>
      </c>
      <c r="G65" s="194">
        <f t="shared" si="7"/>
        <v>0</v>
      </c>
      <c r="H65" s="186">
        <v>11000</v>
      </c>
      <c r="I65" s="195">
        <f t="shared" si="8"/>
        <v>1</v>
      </c>
      <c r="J65" s="292"/>
      <c r="K65" s="294"/>
      <c r="L65" s="294"/>
      <c r="M65" s="291"/>
      <c r="N65" s="412"/>
      <c r="O65" s="92"/>
    </row>
    <row r="66" spans="2:15" s="1" customFormat="1" ht="30.75" customHeight="1">
      <c r="B66" s="242" t="s">
        <v>218</v>
      </c>
      <c r="C66" s="111" t="s">
        <v>12</v>
      </c>
      <c r="D66" s="240" t="s">
        <v>6</v>
      </c>
      <c r="E66" s="187">
        <f t="shared" si="6"/>
        <v>8250</v>
      </c>
      <c r="F66" s="188">
        <v>0</v>
      </c>
      <c r="G66" s="194">
        <f t="shared" si="7"/>
        <v>0</v>
      </c>
      <c r="H66" s="186">
        <v>8250</v>
      </c>
      <c r="I66" s="195">
        <f t="shared" si="8"/>
        <v>1</v>
      </c>
      <c r="J66" s="292"/>
      <c r="K66" s="294"/>
      <c r="L66" s="294"/>
      <c r="M66" s="291"/>
      <c r="N66" s="412"/>
      <c r="O66" s="92"/>
    </row>
    <row r="67" spans="2:15" s="1" customFormat="1" ht="36.75" customHeight="1">
      <c r="B67" s="242" t="s">
        <v>219</v>
      </c>
      <c r="C67" s="111" t="s">
        <v>13</v>
      </c>
      <c r="D67" s="240" t="s">
        <v>6</v>
      </c>
      <c r="E67" s="187">
        <f t="shared" si="6"/>
        <v>2750</v>
      </c>
      <c r="F67" s="188">
        <v>0</v>
      </c>
      <c r="G67" s="194">
        <f t="shared" si="7"/>
        <v>0</v>
      </c>
      <c r="H67" s="186">
        <v>2750</v>
      </c>
      <c r="I67" s="195">
        <f t="shared" si="8"/>
        <v>1</v>
      </c>
      <c r="J67" s="292"/>
      <c r="K67" s="294"/>
      <c r="L67" s="294"/>
      <c r="M67" s="291"/>
      <c r="N67" s="412"/>
      <c r="O67" s="92"/>
    </row>
    <row r="68" spans="2:15" s="1" customFormat="1" ht="44.25" customHeight="1">
      <c r="B68" s="419" t="s">
        <v>220</v>
      </c>
      <c r="C68" s="243" t="s">
        <v>0</v>
      </c>
      <c r="D68" s="240" t="s">
        <v>6</v>
      </c>
      <c r="E68" s="187">
        <f t="shared" si="6"/>
        <v>5000</v>
      </c>
      <c r="F68" s="188">
        <v>5000</v>
      </c>
      <c r="G68" s="194">
        <f t="shared" si="7"/>
        <v>1</v>
      </c>
      <c r="H68" s="186">
        <v>0</v>
      </c>
      <c r="I68" s="195">
        <f t="shared" si="8"/>
        <v>0</v>
      </c>
      <c r="J68" s="292"/>
      <c r="K68" s="294"/>
      <c r="L68" s="294"/>
      <c r="M68" s="291"/>
      <c r="N68" s="412"/>
      <c r="O68" s="92"/>
    </row>
    <row r="69" spans="2:15" s="1" customFormat="1" ht="44.25" customHeight="1">
      <c r="B69" s="420"/>
      <c r="C69" s="243" t="s">
        <v>1</v>
      </c>
      <c r="D69" s="240"/>
      <c r="E69" s="187">
        <f t="shared" si="6"/>
        <v>5500</v>
      </c>
      <c r="F69" s="188">
        <v>0</v>
      </c>
      <c r="G69" s="194">
        <f t="shared" si="7"/>
        <v>0</v>
      </c>
      <c r="H69" s="186">
        <v>5500</v>
      </c>
      <c r="I69" s="195">
        <f t="shared" si="8"/>
        <v>1</v>
      </c>
      <c r="J69" s="292"/>
      <c r="K69" s="294"/>
      <c r="L69" s="294"/>
      <c r="M69" s="291"/>
      <c r="N69" s="412"/>
      <c r="O69" s="92"/>
    </row>
    <row r="70" spans="2:15" s="1" customFormat="1" ht="44.25" customHeight="1">
      <c r="B70" s="421"/>
      <c r="C70" s="243" t="s">
        <v>2</v>
      </c>
      <c r="D70" s="240" t="s">
        <v>8</v>
      </c>
      <c r="E70" s="187">
        <f t="shared" si="6"/>
        <v>46860</v>
      </c>
      <c r="F70" s="188">
        <v>0</v>
      </c>
      <c r="G70" s="194">
        <f t="shared" si="7"/>
        <v>0</v>
      </c>
      <c r="H70" s="186">
        <v>46860</v>
      </c>
      <c r="I70" s="195">
        <f t="shared" si="8"/>
        <v>1</v>
      </c>
      <c r="J70" s="292"/>
      <c r="K70" s="294"/>
      <c r="L70" s="294"/>
      <c r="M70" s="291"/>
      <c r="N70" s="412"/>
      <c r="O70" s="92"/>
    </row>
    <row r="71" spans="2:15" s="1" customFormat="1" ht="44.25" customHeight="1">
      <c r="B71" s="419" t="s">
        <v>221</v>
      </c>
      <c r="C71" s="243" t="s">
        <v>3</v>
      </c>
      <c r="D71" s="240" t="s">
        <v>6</v>
      </c>
      <c r="E71" s="187">
        <f t="shared" si="6"/>
        <v>8250</v>
      </c>
      <c r="F71" s="188">
        <v>0</v>
      </c>
      <c r="G71" s="194">
        <f t="shared" si="7"/>
        <v>0</v>
      </c>
      <c r="H71" s="186">
        <v>8250</v>
      </c>
      <c r="I71" s="195">
        <f t="shared" si="8"/>
        <v>1</v>
      </c>
      <c r="J71" s="292"/>
      <c r="K71" s="294"/>
      <c r="L71" s="294"/>
      <c r="M71" s="291"/>
      <c r="N71" s="412"/>
      <c r="O71" s="92"/>
    </row>
    <row r="72" spans="2:15" s="1" customFormat="1" ht="44.25" customHeight="1">
      <c r="B72" s="420"/>
      <c r="C72" s="243" t="s">
        <v>4</v>
      </c>
      <c r="D72" s="240" t="s">
        <v>6</v>
      </c>
      <c r="E72" s="187">
        <f t="shared" si="6"/>
        <v>5500</v>
      </c>
      <c r="F72" s="188">
        <v>0</v>
      </c>
      <c r="G72" s="194">
        <f t="shared" si="7"/>
        <v>0</v>
      </c>
      <c r="H72" s="186">
        <v>5500</v>
      </c>
      <c r="I72" s="195">
        <f t="shared" si="8"/>
        <v>1</v>
      </c>
      <c r="J72" s="292"/>
      <c r="K72" s="294"/>
      <c r="L72" s="294"/>
      <c r="M72" s="291"/>
      <c r="N72" s="412"/>
      <c r="O72" s="92"/>
    </row>
    <row r="73" spans="2:15" s="1" customFormat="1" ht="44.25" customHeight="1">
      <c r="B73" s="421"/>
      <c r="C73" s="243" t="s">
        <v>5</v>
      </c>
      <c r="D73" s="240" t="s">
        <v>6</v>
      </c>
      <c r="E73" s="187">
        <f t="shared" si="6"/>
        <v>22000</v>
      </c>
      <c r="F73" s="188">
        <v>0</v>
      </c>
      <c r="G73" s="194">
        <f t="shared" si="7"/>
        <v>0</v>
      </c>
      <c r="H73" s="186">
        <v>22000</v>
      </c>
      <c r="I73" s="195">
        <f t="shared" si="8"/>
        <v>1</v>
      </c>
      <c r="J73" s="292"/>
      <c r="K73" s="294"/>
      <c r="L73" s="294"/>
      <c r="M73" s="291"/>
      <c r="N73" s="412"/>
      <c r="O73" s="92"/>
    </row>
    <row r="74" spans="2:15" s="1" customFormat="1" ht="23.25" customHeight="1">
      <c r="B74" s="245" t="s">
        <v>57</v>
      </c>
      <c r="C74" s="246"/>
      <c r="D74" s="253"/>
      <c r="E74" s="174">
        <f>SUM(E47:E73)</f>
        <v>280110</v>
      </c>
      <c r="F74" s="196">
        <f>SUM(F47:F73)</f>
        <v>115000</v>
      </c>
      <c r="G74" s="272">
        <f t="shared" si="7"/>
        <v>0.41055299703687836</v>
      </c>
      <c r="H74" s="198">
        <f>SUM(H47:H73)</f>
        <v>165110</v>
      </c>
      <c r="I74" s="199">
        <f t="shared" si="8"/>
        <v>0.5894470029631216</v>
      </c>
      <c r="J74" s="335"/>
      <c r="K74" s="302"/>
      <c r="L74" s="302"/>
      <c r="M74" s="333"/>
      <c r="N74" s="413"/>
      <c r="O74" s="78"/>
    </row>
    <row r="75" spans="2:15" s="1" customFormat="1" ht="47.25" customHeight="1">
      <c r="B75" s="116" t="s">
        <v>226</v>
      </c>
      <c r="C75" s="109" t="s">
        <v>125</v>
      </c>
      <c r="D75" s="89" t="s">
        <v>126</v>
      </c>
      <c r="E75" s="317">
        <f>F75+H75</f>
        <v>44000</v>
      </c>
      <c r="F75" s="257">
        <v>44000</v>
      </c>
      <c r="G75" s="191">
        <f t="shared" si="7"/>
        <v>1</v>
      </c>
      <c r="H75" s="258">
        <v>0</v>
      </c>
      <c r="I75" s="256">
        <f t="shared" si="8"/>
        <v>0</v>
      </c>
      <c r="J75" s="200">
        <v>8000</v>
      </c>
      <c r="K75" s="173">
        <v>12000</v>
      </c>
      <c r="L75" s="173">
        <v>12000</v>
      </c>
      <c r="M75" s="184">
        <v>12000</v>
      </c>
      <c r="N75" s="93" t="s">
        <v>127</v>
      </c>
      <c r="O75" s="94" t="s">
        <v>128</v>
      </c>
    </row>
    <row r="76" spans="2:15" s="1" customFormat="1" ht="15.75">
      <c r="B76" s="122" t="s">
        <v>44</v>
      </c>
      <c r="C76" s="110"/>
      <c r="D76" s="90"/>
      <c r="E76" s="318"/>
      <c r="F76" s="202"/>
      <c r="G76" s="273"/>
      <c r="H76" s="203"/>
      <c r="I76" s="201"/>
      <c r="J76" s="204"/>
      <c r="K76" s="205"/>
      <c r="L76" s="205"/>
      <c r="M76" s="201"/>
      <c r="N76" s="32"/>
      <c r="O76" s="33"/>
    </row>
    <row r="77" spans="2:15" s="1" customFormat="1" ht="15.75">
      <c r="B77" s="123" t="s">
        <v>228</v>
      </c>
      <c r="C77" s="105"/>
      <c r="D77" s="85"/>
      <c r="E77" s="313"/>
      <c r="F77" s="206"/>
      <c r="G77" s="274"/>
      <c r="H77" s="207"/>
      <c r="I77" s="152"/>
      <c r="J77" s="156"/>
      <c r="K77" s="157"/>
      <c r="L77" s="157"/>
      <c r="M77" s="152"/>
      <c r="N77" s="29"/>
      <c r="O77" s="34"/>
    </row>
    <row r="78" spans="2:15" s="1" customFormat="1" ht="36.75" customHeight="1">
      <c r="B78" s="368" t="s">
        <v>227</v>
      </c>
      <c r="C78" s="109" t="s">
        <v>101</v>
      </c>
      <c r="D78" s="89" t="s">
        <v>38</v>
      </c>
      <c r="E78" s="189">
        <v>40000</v>
      </c>
      <c r="F78" s="190">
        <v>40000</v>
      </c>
      <c r="G78" s="209">
        <f>F78/E78</f>
        <v>1</v>
      </c>
      <c r="H78" s="140">
        <v>0</v>
      </c>
      <c r="I78" s="195">
        <f>H78/E78</f>
        <v>0</v>
      </c>
      <c r="J78" s="334">
        <v>12500</v>
      </c>
      <c r="K78" s="336">
        <v>12500</v>
      </c>
      <c r="L78" s="336">
        <v>12500</v>
      </c>
      <c r="M78" s="332">
        <v>12500</v>
      </c>
      <c r="N78" s="410" t="s">
        <v>37</v>
      </c>
      <c r="O78" s="63"/>
    </row>
    <row r="79" spans="2:15" s="1" customFormat="1" ht="39" customHeight="1">
      <c r="B79" s="370"/>
      <c r="C79" s="106" t="s">
        <v>20</v>
      </c>
      <c r="D79" s="89" t="s">
        <v>22</v>
      </c>
      <c r="E79" s="189">
        <v>20000</v>
      </c>
      <c r="F79" s="190">
        <v>10000</v>
      </c>
      <c r="G79" s="209">
        <f>F79/E79</f>
        <v>0.5</v>
      </c>
      <c r="H79" s="140">
        <v>10000</v>
      </c>
      <c r="I79" s="195">
        <f>H79/E79</f>
        <v>0.5</v>
      </c>
      <c r="J79" s="292"/>
      <c r="K79" s="294"/>
      <c r="L79" s="294"/>
      <c r="M79" s="291"/>
      <c r="N79" s="351"/>
      <c r="O79" s="81"/>
    </row>
    <row r="80" spans="2:15" s="1" customFormat="1" ht="17.25" customHeight="1">
      <c r="B80" s="245" t="s">
        <v>57</v>
      </c>
      <c r="C80" s="246"/>
      <c r="D80" s="253"/>
      <c r="E80" s="174">
        <f>SUM(E78:E79)</f>
        <v>60000</v>
      </c>
      <c r="F80" s="196">
        <f>SUM(F78:F79)</f>
        <v>50000</v>
      </c>
      <c r="G80" s="272">
        <f>F80/E80</f>
        <v>0.8333333333333334</v>
      </c>
      <c r="H80" s="198">
        <f>SUM(H78:H79)</f>
        <v>10000</v>
      </c>
      <c r="I80" s="197">
        <f>H80/E80</f>
        <v>0.16666666666666666</v>
      </c>
      <c r="J80" s="335"/>
      <c r="K80" s="302"/>
      <c r="L80" s="302"/>
      <c r="M80" s="333"/>
      <c r="N80" s="352"/>
      <c r="O80" s="78"/>
    </row>
    <row r="81" spans="2:15" s="7" customFormat="1" ht="15.75">
      <c r="B81" s="118" t="s">
        <v>229</v>
      </c>
      <c r="C81" s="105"/>
      <c r="D81" s="85"/>
      <c r="E81" s="308"/>
      <c r="F81" s="166"/>
      <c r="G81" s="265"/>
      <c r="H81" s="167"/>
      <c r="I81" s="165"/>
      <c r="J81" s="168"/>
      <c r="K81" s="169"/>
      <c r="L81" s="169"/>
      <c r="M81" s="165"/>
      <c r="N81" s="27"/>
      <c r="O81" s="30"/>
    </row>
    <row r="82" spans="2:15" s="7" customFormat="1" ht="41.25" customHeight="1">
      <c r="B82" s="125" t="s">
        <v>103</v>
      </c>
      <c r="C82" s="109" t="s">
        <v>101</v>
      </c>
      <c r="D82" s="89" t="s">
        <v>38</v>
      </c>
      <c r="E82" s="189">
        <v>40000</v>
      </c>
      <c r="F82" s="190">
        <v>40000</v>
      </c>
      <c r="G82" s="209">
        <f>F82/E82</f>
        <v>1</v>
      </c>
      <c r="H82" s="140">
        <v>0</v>
      </c>
      <c r="I82" s="195">
        <f>H82/E82</f>
        <v>0</v>
      </c>
      <c r="J82" s="334">
        <v>10000</v>
      </c>
      <c r="K82" s="336">
        <v>10000</v>
      </c>
      <c r="L82" s="336">
        <v>10000</v>
      </c>
      <c r="M82" s="332">
        <v>10000</v>
      </c>
      <c r="N82" s="410" t="s">
        <v>37</v>
      </c>
      <c r="O82" s="64"/>
    </row>
    <row r="83" spans="2:15" s="1" customFormat="1" ht="17.25" customHeight="1">
      <c r="B83" s="245" t="s">
        <v>57</v>
      </c>
      <c r="C83" s="246"/>
      <c r="D83" s="253"/>
      <c r="E83" s="174">
        <f>SUM(E82:E82)</f>
        <v>40000</v>
      </c>
      <c r="F83" s="196">
        <f>SUM(F82:F82)</f>
        <v>40000</v>
      </c>
      <c r="G83" s="272">
        <f>F83/E83</f>
        <v>1</v>
      </c>
      <c r="H83" s="198">
        <f>SUM(H82:H82)</f>
        <v>0</v>
      </c>
      <c r="I83" s="197">
        <f>H83/E83</f>
        <v>0</v>
      </c>
      <c r="J83" s="335"/>
      <c r="K83" s="302"/>
      <c r="L83" s="302"/>
      <c r="M83" s="333"/>
      <c r="N83" s="351"/>
      <c r="O83" s="78"/>
    </row>
    <row r="84" spans="2:15" s="7" customFormat="1" ht="15.75">
      <c r="B84" s="118" t="s">
        <v>45</v>
      </c>
      <c r="C84" s="105"/>
      <c r="D84" s="85"/>
      <c r="E84" s="308"/>
      <c r="F84" s="166"/>
      <c r="G84" s="265"/>
      <c r="H84" s="167"/>
      <c r="I84" s="165"/>
      <c r="J84" s="168"/>
      <c r="K84" s="169"/>
      <c r="L84" s="169"/>
      <c r="M84" s="165"/>
      <c r="N84" s="352"/>
      <c r="O84" s="30"/>
    </row>
    <row r="85" spans="2:15" s="7" customFormat="1" ht="45" customHeight="1">
      <c r="B85" s="125" t="s">
        <v>102</v>
      </c>
      <c r="C85" s="109" t="s">
        <v>101</v>
      </c>
      <c r="D85" s="89" t="s">
        <v>38</v>
      </c>
      <c r="E85" s="189">
        <v>40000</v>
      </c>
      <c r="F85" s="190">
        <v>40000</v>
      </c>
      <c r="G85" s="209">
        <f>F85/E85</f>
        <v>1</v>
      </c>
      <c r="H85" s="140">
        <v>0</v>
      </c>
      <c r="I85" s="195">
        <f>H85/E85</f>
        <v>0</v>
      </c>
      <c r="J85" s="334">
        <v>10000</v>
      </c>
      <c r="K85" s="336">
        <v>10000</v>
      </c>
      <c r="L85" s="336">
        <v>10000</v>
      </c>
      <c r="M85" s="332">
        <v>10000</v>
      </c>
      <c r="N85" s="410" t="s">
        <v>37</v>
      </c>
      <c r="O85" s="64"/>
    </row>
    <row r="86" spans="2:15" s="1" customFormat="1" ht="17.25" customHeight="1">
      <c r="B86" s="245" t="s">
        <v>57</v>
      </c>
      <c r="C86" s="246"/>
      <c r="D86" s="253"/>
      <c r="E86" s="174">
        <f>SUM(E85:E85)</f>
        <v>40000</v>
      </c>
      <c r="F86" s="196">
        <f>SUM(F85:F85)</f>
        <v>40000</v>
      </c>
      <c r="G86" s="272">
        <f>F86/E86</f>
        <v>1</v>
      </c>
      <c r="H86" s="198">
        <f>SUM(H85:H85)</f>
        <v>0</v>
      </c>
      <c r="I86" s="197">
        <f>H86/E86</f>
        <v>0</v>
      </c>
      <c r="J86" s="335"/>
      <c r="K86" s="302"/>
      <c r="L86" s="302"/>
      <c r="M86" s="333"/>
      <c r="N86" s="352"/>
      <c r="O86" s="78"/>
    </row>
    <row r="87" spans="2:15" s="1" customFormat="1" ht="15.75">
      <c r="B87" s="118" t="s">
        <v>46</v>
      </c>
      <c r="C87" s="105"/>
      <c r="D87" s="85"/>
      <c r="E87" s="308"/>
      <c r="F87" s="166"/>
      <c r="G87" s="265"/>
      <c r="H87" s="167"/>
      <c r="I87" s="165"/>
      <c r="J87" s="168"/>
      <c r="K87" s="169"/>
      <c r="L87" s="169"/>
      <c r="M87" s="165"/>
      <c r="N87" s="27"/>
      <c r="O87" s="30"/>
    </row>
    <row r="88" spans="2:15" s="1" customFormat="1" ht="34.5" customHeight="1">
      <c r="B88" s="372" t="s">
        <v>100</v>
      </c>
      <c r="C88" s="371" t="s">
        <v>114</v>
      </c>
      <c r="D88" s="89" t="s">
        <v>24</v>
      </c>
      <c r="E88" s="319">
        <v>24000</v>
      </c>
      <c r="F88" s="190">
        <v>24000</v>
      </c>
      <c r="G88" s="275">
        <f aca="true" t="shared" si="9" ref="G88:G94">F88/E88</f>
        <v>1</v>
      </c>
      <c r="H88" s="140">
        <v>0</v>
      </c>
      <c r="I88" s="195">
        <f aca="true" t="shared" si="10" ref="I88:I94">H88/E88</f>
        <v>0</v>
      </c>
      <c r="J88" s="334">
        <v>29375</v>
      </c>
      <c r="K88" s="336">
        <v>29375</v>
      </c>
      <c r="L88" s="336">
        <v>29375</v>
      </c>
      <c r="M88" s="332">
        <v>29375</v>
      </c>
      <c r="N88" s="95" t="s">
        <v>64</v>
      </c>
      <c r="O88" s="53"/>
    </row>
    <row r="89" spans="2:15" s="1" customFormat="1" ht="20.25" customHeight="1">
      <c r="B89" s="373"/>
      <c r="C89" s="371"/>
      <c r="D89" s="89" t="s">
        <v>115</v>
      </c>
      <c r="E89" s="320">
        <f>F89+H89</f>
        <v>8000</v>
      </c>
      <c r="F89" s="188">
        <v>8000</v>
      </c>
      <c r="G89" s="275">
        <f t="shared" si="9"/>
        <v>1</v>
      </c>
      <c r="H89" s="140">
        <v>0</v>
      </c>
      <c r="I89" s="195">
        <f t="shared" si="10"/>
        <v>0</v>
      </c>
      <c r="J89" s="292"/>
      <c r="K89" s="294"/>
      <c r="L89" s="294"/>
      <c r="M89" s="291"/>
      <c r="N89" s="96" t="s">
        <v>130</v>
      </c>
      <c r="O89" s="54" t="s">
        <v>129</v>
      </c>
    </row>
    <row r="90" spans="2:15" s="1" customFormat="1" ht="25.5" customHeight="1">
      <c r="B90" s="373"/>
      <c r="C90" s="371"/>
      <c r="D90" s="89" t="s">
        <v>115</v>
      </c>
      <c r="E90" s="321">
        <v>10500</v>
      </c>
      <c r="F90" s="188">
        <v>5500</v>
      </c>
      <c r="G90" s="275">
        <f t="shared" si="9"/>
        <v>0.5238095238095238</v>
      </c>
      <c r="H90" s="143">
        <v>5000</v>
      </c>
      <c r="I90" s="195">
        <f t="shared" si="10"/>
        <v>0.47619047619047616</v>
      </c>
      <c r="J90" s="292"/>
      <c r="K90" s="294"/>
      <c r="L90" s="294"/>
      <c r="M90" s="291"/>
      <c r="N90" s="96" t="s">
        <v>131</v>
      </c>
      <c r="O90" s="54" t="s">
        <v>132</v>
      </c>
    </row>
    <row r="91" spans="2:15" s="1" customFormat="1" ht="20.25" customHeight="1">
      <c r="B91" s="373"/>
      <c r="C91" s="111" t="s">
        <v>98</v>
      </c>
      <c r="D91" s="87" t="s">
        <v>122</v>
      </c>
      <c r="E91" s="322">
        <v>135000</v>
      </c>
      <c r="F91" s="188">
        <v>0</v>
      </c>
      <c r="G91" s="275">
        <f t="shared" si="9"/>
        <v>0</v>
      </c>
      <c r="H91" s="143">
        <v>135000</v>
      </c>
      <c r="I91" s="195">
        <f t="shared" si="10"/>
        <v>1</v>
      </c>
      <c r="J91" s="292"/>
      <c r="K91" s="294"/>
      <c r="L91" s="294"/>
      <c r="M91" s="291"/>
      <c r="N91" s="96" t="s">
        <v>64</v>
      </c>
      <c r="O91" s="80"/>
    </row>
    <row r="92" spans="2:15" s="1" customFormat="1" ht="48" customHeight="1">
      <c r="B92" s="374"/>
      <c r="C92" s="108" t="s">
        <v>101</v>
      </c>
      <c r="D92" s="89" t="s">
        <v>97</v>
      </c>
      <c r="E92" s="320">
        <v>80000</v>
      </c>
      <c r="F92" s="188">
        <v>80000</v>
      </c>
      <c r="G92" s="275">
        <f t="shared" si="9"/>
        <v>1</v>
      </c>
      <c r="H92" s="143">
        <v>0</v>
      </c>
      <c r="I92" s="195">
        <f t="shared" si="10"/>
        <v>0</v>
      </c>
      <c r="J92" s="292"/>
      <c r="K92" s="294"/>
      <c r="L92" s="294"/>
      <c r="M92" s="291"/>
      <c r="N92" s="408" t="s">
        <v>64</v>
      </c>
      <c r="O92" s="406"/>
    </row>
    <row r="93" spans="2:15" s="1" customFormat="1" ht="15.75">
      <c r="B93" s="117" t="s">
        <v>57</v>
      </c>
      <c r="C93" s="106"/>
      <c r="D93" s="86"/>
      <c r="E93" s="210">
        <f>SUM(E88:E92)</f>
        <v>257500</v>
      </c>
      <c r="F93" s="175">
        <f>SUM(F88:F92)</f>
        <v>117500</v>
      </c>
      <c r="G93" s="272">
        <f t="shared" si="9"/>
        <v>0.4563106796116505</v>
      </c>
      <c r="H93" s="176">
        <f>SUM(H91:H91)</f>
        <v>135000</v>
      </c>
      <c r="I93" s="197">
        <f t="shared" si="10"/>
        <v>0.5242718446601942</v>
      </c>
      <c r="J93" s="335"/>
      <c r="K93" s="302"/>
      <c r="L93" s="302"/>
      <c r="M93" s="333"/>
      <c r="N93" s="409"/>
      <c r="O93" s="407"/>
    </row>
    <row r="94" spans="2:15" s="1" customFormat="1" ht="70.5" customHeight="1">
      <c r="B94" s="124" t="s">
        <v>55</v>
      </c>
      <c r="C94" s="109" t="s">
        <v>56</v>
      </c>
      <c r="D94" s="89" t="s">
        <v>39</v>
      </c>
      <c r="E94" s="221">
        <f>F94+H94</f>
        <v>44000</v>
      </c>
      <c r="F94" s="190">
        <v>44000</v>
      </c>
      <c r="G94" s="191">
        <f t="shared" si="9"/>
        <v>1</v>
      </c>
      <c r="H94" s="140">
        <v>0</v>
      </c>
      <c r="I94" s="256">
        <f t="shared" si="10"/>
        <v>0</v>
      </c>
      <c r="J94" s="200">
        <v>8000</v>
      </c>
      <c r="K94" s="173">
        <v>12000</v>
      </c>
      <c r="L94" s="173">
        <v>12000</v>
      </c>
      <c r="M94" s="184">
        <v>12000</v>
      </c>
      <c r="N94" s="76" t="s">
        <v>86</v>
      </c>
      <c r="O94" s="38"/>
    </row>
    <row r="95" spans="2:15" s="1" customFormat="1" ht="25.5" customHeight="1">
      <c r="B95" s="122" t="s">
        <v>47</v>
      </c>
      <c r="C95" s="110"/>
      <c r="D95" s="90"/>
      <c r="E95" s="318"/>
      <c r="F95" s="329"/>
      <c r="G95" s="276"/>
      <c r="H95" s="211"/>
      <c r="I95" s="201"/>
      <c r="J95" s="204"/>
      <c r="K95" s="205"/>
      <c r="L95" s="205"/>
      <c r="M95" s="201"/>
      <c r="N95" s="32"/>
      <c r="O95" s="39"/>
    </row>
    <row r="96" spans="2:15" s="1" customFormat="1" ht="34.5" customHeight="1">
      <c r="B96" s="125" t="s">
        <v>105</v>
      </c>
      <c r="C96" s="109" t="s">
        <v>106</v>
      </c>
      <c r="D96" s="89" t="s">
        <v>104</v>
      </c>
      <c r="E96" s="221">
        <f>F96+H96</f>
        <v>125000</v>
      </c>
      <c r="F96" s="188">
        <v>125000</v>
      </c>
      <c r="G96" s="194">
        <f>F96/E96</f>
        <v>1</v>
      </c>
      <c r="H96" s="143">
        <v>0</v>
      </c>
      <c r="I96" s="195">
        <f>H96/E96</f>
        <v>0</v>
      </c>
      <c r="J96" s="213">
        <v>31250</v>
      </c>
      <c r="K96" s="214">
        <v>31250</v>
      </c>
      <c r="L96" s="214">
        <v>31250</v>
      </c>
      <c r="M96" s="208">
        <v>31250</v>
      </c>
      <c r="N96" s="346"/>
      <c r="O96" s="40"/>
    </row>
    <row r="97" spans="2:15" s="1" customFormat="1" ht="15.75">
      <c r="B97" s="117" t="s">
        <v>57</v>
      </c>
      <c r="C97" s="106"/>
      <c r="D97" s="86"/>
      <c r="E97" s="210">
        <f>SUM(E96:E96)</f>
        <v>125000</v>
      </c>
      <c r="F97" s="175">
        <f>SUM(F96:F96)</f>
        <v>125000</v>
      </c>
      <c r="G97" s="272">
        <f>F97/E97</f>
        <v>1</v>
      </c>
      <c r="H97" s="215">
        <f>SUM(H96:H96)</f>
        <v>0</v>
      </c>
      <c r="I97" s="197">
        <f>H97/E97</f>
        <v>0</v>
      </c>
      <c r="J97" s="216"/>
      <c r="K97" s="217"/>
      <c r="L97" s="217"/>
      <c r="M97" s="180"/>
      <c r="N97" s="347"/>
      <c r="O97" s="61"/>
    </row>
    <row r="98" spans="2:15" s="1" customFormat="1" ht="15.75">
      <c r="B98" s="122" t="s">
        <v>48</v>
      </c>
      <c r="C98" s="110"/>
      <c r="D98" s="90"/>
      <c r="E98" s="318"/>
      <c r="F98" s="202"/>
      <c r="G98" s="273"/>
      <c r="H98" s="203"/>
      <c r="I98" s="201"/>
      <c r="J98" s="204"/>
      <c r="K98" s="205"/>
      <c r="L98" s="205"/>
      <c r="M98" s="201"/>
      <c r="N98" s="32"/>
      <c r="O98" s="39"/>
    </row>
    <row r="99" spans="2:15" s="1" customFormat="1" ht="15.75">
      <c r="B99" s="121" t="s">
        <v>65</v>
      </c>
      <c r="C99" s="105"/>
      <c r="D99" s="85"/>
      <c r="E99" s="316"/>
      <c r="F99" s="166"/>
      <c r="G99" s="265"/>
      <c r="H99" s="167"/>
      <c r="I99" s="181"/>
      <c r="J99" s="218"/>
      <c r="K99" s="219"/>
      <c r="L99" s="219"/>
      <c r="M99" s="181"/>
      <c r="N99" s="43"/>
      <c r="O99" s="44"/>
    </row>
    <row r="100" spans="2:15" s="1" customFormat="1" ht="51" customHeight="1">
      <c r="B100" s="127" t="s">
        <v>66</v>
      </c>
      <c r="C100" s="109" t="s">
        <v>58</v>
      </c>
      <c r="D100" s="89" t="s">
        <v>40</v>
      </c>
      <c r="E100" s="187">
        <f>F100+H100</f>
        <v>60500</v>
      </c>
      <c r="F100" s="188">
        <v>60500</v>
      </c>
      <c r="G100" s="194">
        <f>F100/E100</f>
        <v>1</v>
      </c>
      <c r="H100" s="143">
        <v>0</v>
      </c>
      <c r="I100" s="195">
        <f>H100/E100</f>
        <v>0</v>
      </c>
      <c r="J100" s="220">
        <v>11000</v>
      </c>
      <c r="K100" s="178">
        <v>16500</v>
      </c>
      <c r="L100" s="178">
        <v>16500</v>
      </c>
      <c r="M100" s="185">
        <v>16500</v>
      </c>
      <c r="N100" s="135" t="s">
        <v>158</v>
      </c>
      <c r="O100" s="133"/>
    </row>
    <row r="101" spans="2:15" s="1" customFormat="1" ht="24.75" customHeight="1">
      <c r="B101" s="126" t="s">
        <v>75</v>
      </c>
      <c r="C101" s="106"/>
      <c r="D101" s="86"/>
      <c r="E101" s="221">
        <f>F101+H101</f>
        <v>15917</v>
      </c>
      <c r="F101" s="188">
        <v>5000</v>
      </c>
      <c r="G101" s="194">
        <f>F101/E101</f>
        <v>0.3141295470251932</v>
      </c>
      <c r="H101" s="143">
        <v>10917</v>
      </c>
      <c r="I101" s="195">
        <f>H101/E101</f>
        <v>0.6858704529748069</v>
      </c>
      <c r="J101" s="220">
        <v>1250</v>
      </c>
      <c r="K101" s="178">
        <v>1250</v>
      </c>
      <c r="L101" s="178">
        <v>1250</v>
      </c>
      <c r="M101" s="185">
        <v>1250</v>
      </c>
      <c r="N101" s="363" t="s">
        <v>74</v>
      </c>
      <c r="O101" s="60"/>
    </row>
    <row r="102" spans="2:15" s="1" customFormat="1" ht="41.25" customHeight="1">
      <c r="B102" s="127" t="s">
        <v>62</v>
      </c>
      <c r="C102" s="109" t="s">
        <v>107</v>
      </c>
      <c r="D102" s="89" t="s">
        <v>41</v>
      </c>
      <c r="E102" s="187">
        <f>F102+H102</f>
        <v>31823</v>
      </c>
      <c r="F102" s="188">
        <v>26886</v>
      </c>
      <c r="G102" s="194">
        <f>F102/E102</f>
        <v>0.8448606353894982</v>
      </c>
      <c r="H102" s="143">
        <v>4937</v>
      </c>
      <c r="I102" s="195">
        <f>H102/E102</f>
        <v>0.15513936461050185</v>
      </c>
      <c r="J102" s="220">
        <v>4725</v>
      </c>
      <c r="K102" s="178">
        <v>3118</v>
      </c>
      <c r="L102" s="178">
        <v>9421</v>
      </c>
      <c r="M102" s="185">
        <v>9622</v>
      </c>
      <c r="N102" s="363"/>
      <c r="O102" s="61"/>
    </row>
    <row r="103" spans="2:15" s="1" customFormat="1" ht="28.5" customHeight="1">
      <c r="B103" s="128" t="s">
        <v>155</v>
      </c>
      <c r="C103" s="106" t="s">
        <v>108</v>
      </c>
      <c r="D103" s="86"/>
      <c r="E103" s="187">
        <f>F103+H103</f>
        <v>20970</v>
      </c>
      <c r="F103" s="188">
        <v>1700</v>
      </c>
      <c r="G103" s="194">
        <f>F103/E103</f>
        <v>0.08106819265617549</v>
      </c>
      <c r="H103" s="143">
        <v>19270</v>
      </c>
      <c r="I103" s="195">
        <f>H103/E103</f>
        <v>0.9189318073438245</v>
      </c>
      <c r="J103" s="220">
        <v>425</v>
      </c>
      <c r="K103" s="178">
        <v>425</v>
      </c>
      <c r="L103" s="178">
        <v>425</v>
      </c>
      <c r="M103" s="185">
        <v>425</v>
      </c>
      <c r="N103" s="364"/>
      <c r="O103" s="61"/>
    </row>
    <row r="104" spans="2:15" s="1" customFormat="1" ht="15.75">
      <c r="B104" s="117" t="s">
        <v>57</v>
      </c>
      <c r="C104" s="106"/>
      <c r="D104" s="86"/>
      <c r="E104" s="210">
        <f>SUM(E101:E103)</f>
        <v>68710</v>
      </c>
      <c r="F104" s="175">
        <f>SUM(F100:F103)</f>
        <v>94086</v>
      </c>
      <c r="G104" s="272">
        <f>F104/E104</f>
        <v>1.369320331829428</v>
      </c>
      <c r="H104" s="212">
        <f>SUM(H100:H103)</f>
        <v>35124</v>
      </c>
      <c r="I104" s="197">
        <f>H104/E104</f>
        <v>0.5111919662349003</v>
      </c>
      <c r="J104" s="348"/>
      <c r="K104" s="349"/>
      <c r="L104" s="349"/>
      <c r="M104" s="350"/>
      <c r="N104" s="134"/>
      <c r="O104" s="61"/>
    </row>
    <row r="105" spans="2:15" s="1" customFormat="1" ht="15.75">
      <c r="B105" s="118" t="s">
        <v>49</v>
      </c>
      <c r="C105" s="105"/>
      <c r="D105" s="85"/>
      <c r="E105" s="308"/>
      <c r="F105" s="166"/>
      <c r="G105" s="265"/>
      <c r="H105" s="167"/>
      <c r="I105" s="165"/>
      <c r="J105" s="168"/>
      <c r="K105" s="169"/>
      <c r="L105" s="169"/>
      <c r="M105" s="165"/>
      <c r="N105" s="27"/>
      <c r="O105" s="41"/>
    </row>
    <row r="106" spans="2:15" s="1" customFormat="1" ht="22.5" customHeight="1">
      <c r="B106" s="368" t="s">
        <v>17</v>
      </c>
      <c r="C106" s="109" t="s">
        <v>26</v>
      </c>
      <c r="D106" s="89" t="s">
        <v>30</v>
      </c>
      <c r="E106" s="222">
        <f>F106+H106</f>
        <v>10000</v>
      </c>
      <c r="F106" s="188">
        <v>10000</v>
      </c>
      <c r="G106" s="194">
        <f>F106/E106</f>
        <v>1</v>
      </c>
      <c r="H106" s="143">
        <v>0</v>
      </c>
      <c r="I106" s="195">
        <f>H106/E106</f>
        <v>0</v>
      </c>
      <c r="J106" s="353">
        <v>25112</v>
      </c>
      <c r="K106" s="360">
        <v>25113</v>
      </c>
      <c r="L106" s="360">
        <v>25112</v>
      </c>
      <c r="M106" s="356">
        <v>25113</v>
      </c>
      <c r="N106" s="346" t="s">
        <v>74</v>
      </c>
      <c r="O106" s="82"/>
    </row>
    <row r="107" spans="2:15" s="1" customFormat="1" ht="24.75" customHeight="1">
      <c r="B107" s="369"/>
      <c r="C107" s="109" t="s">
        <v>27</v>
      </c>
      <c r="D107" s="89" t="s">
        <v>117</v>
      </c>
      <c r="E107" s="222">
        <v>10000</v>
      </c>
      <c r="F107" s="188">
        <v>10000</v>
      </c>
      <c r="G107" s="194">
        <f>F107/E107</f>
        <v>1</v>
      </c>
      <c r="H107" s="143">
        <v>0</v>
      </c>
      <c r="I107" s="195">
        <f>H107/E107</f>
        <v>0</v>
      </c>
      <c r="J107" s="354"/>
      <c r="K107" s="361"/>
      <c r="L107" s="361"/>
      <c r="M107" s="357"/>
      <c r="N107" s="359"/>
      <c r="O107" s="82"/>
    </row>
    <row r="108" spans="2:15" s="1" customFormat="1" ht="20.25" customHeight="1">
      <c r="B108" s="370"/>
      <c r="C108" s="109" t="s">
        <v>31</v>
      </c>
      <c r="D108" s="89" t="s">
        <v>29</v>
      </c>
      <c r="E108" s="222">
        <v>12000</v>
      </c>
      <c r="F108" s="188">
        <v>4800</v>
      </c>
      <c r="G108" s="194">
        <f>F108/E108</f>
        <v>0.4</v>
      </c>
      <c r="H108" s="143">
        <v>7200</v>
      </c>
      <c r="I108" s="195">
        <f>H108/E108</f>
        <v>0.6</v>
      </c>
      <c r="J108" s="354"/>
      <c r="K108" s="361"/>
      <c r="L108" s="361"/>
      <c r="M108" s="357"/>
      <c r="N108" s="359"/>
      <c r="O108" s="62"/>
    </row>
    <row r="109" spans="2:15" s="1" customFormat="1" ht="39" customHeight="1">
      <c r="B109" s="127" t="s">
        <v>14</v>
      </c>
      <c r="C109" s="109" t="s">
        <v>32</v>
      </c>
      <c r="D109" s="89" t="s">
        <v>116</v>
      </c>
      <c r="E109" s="222">
        <f aca="true" t="shared" si="11" ref="E109:E114">F109+H109</f>
        <v>20000</v>
      </c>
      <c r="F109" s="188">
        <v>20000</v>
      </c>
      <c r="G109" s="194">
        <f aca="true" t="shared" si="12" ref="G109:G116">F109/E109</f>
        <v>1</v>
      </c>
      <c r="H109" s="143">
        <v>0</v>
      </c>
      <c r="I109" s="195">
        <f aca="true" t="shared" si="13" ref="I109:I116">H109/E109</f>
        <v>0</v>
      </c>
      <c r="J109" s="354"/>
      <c r="K109" s="361"/>
      <c r="L109" s="361"/>
      <c r="M109" s="357"/>
      <c r="N109" s="359"/>
      <c r="O109" s="82"/>
    </row>
    <row r="110" spans="2:15" s="1" customFormat="1" ht="29.25" customHeight="1">
      <c r="B110" s="368" t="s">
        <v>15</v>
      </c>
      <c r="C110" s="109" t="s">
        <v>110</v>
      </c>
      <c r="D110" s="89"/>
      <c r="E110" s="222">
        <f t="shared" si="11"/>
        <v>10200</v>
      </c>
      <c r="F110" s="188">
        <v>10200</v>
      </c>
      <c r="G110" s="194">
        <f t="shared" si="12"/>
        <v>1</v>
      </c>
      <c r="H110" s="143">
        <v>0</v>
      </c>
      <c r="I110" s="195">
        <f t="shared" si="13"/>
        <v>0</v>
      </c>
      <c r="J110" s="354"/>
      <c r="K110" s="361"/>
      <c r="L110" s="361"/>
      <c r="M110" s="357"/>
      <c r="N110" s="359"/>
      <c r="O110" s="82"/>
    </row>
    <row r="111" spans="2:15" s="1" customFormat="1" ht="22.5" customHeight="1">
      <c r="B111" s="370"/>
      <c r="C111" s="109" t="s">
        <v>33</v>
      </c>
      <c r="D111" s="89" t="s">
        <v>28</v>
      </c>
      <c r="E111" s="222">
        <f t="shared" si="11"/>
        <v>2000</v>
      </c>
      <c r="F111" s="188">
        <v>2000</v>
      </c>
      <c r="G111" s="194">
        <f t="shared" si="12"/>
        <v>1</v>
      </c>
      <c r="H111" s="143">
        <v>0</v>
      </c>
      <c r="I111" s="195">
        <f t="shared" si="13"/>
        <v>0</v>
      </c>
      <c r="J111" s="354"/>
      <c r="K111" s="361"/>
      <c r="L111" s="361"/>
      <c r="M111" s="357"/>
      <c r="N111" s="359"/>
      <c r="O111" s="82"/>
    </row>
    <row r="112" spans="2:15" s="1" customFormat="1" ht="34.5" customHeight="1">
      <c r="B112" s="368" t="s">
        <v>16</v>
      </c>
      <c r="C112" s="109" t="s">
        <v>18</v>
      </c>
      <c r="D112" s="89" t="s">
        <v>23</v>
      </c>
      <c r="E112" s="222">
        <f t="shared" si="11"/>
        <v>8250</v>
      </c>
      <c r="F112" s="188">
        <v>8250</v>
      </c>
      <c r="G112" s="194">
        <f t="shared" si="12"/>
        <v>1</v>
      </c>
      <c r="H112" s="143">
        <v>0</v>
      </c>
      <c r="I112" s="195">
        <f t="shared" si="13"/>
        <v>0</v>
      </c>
      <c r="J112" s="354"/>
      <c r="K112" s="361"/>
      <c r="L112" s="361"/>
      <c r="M112" s="357"/>
      <c r="N112" s="359"/>
      <c r="O112" s="82"/>
    </row>
    <row r="113" spans="2:15" s="1" customFormat="1" ht="24" customHeight="1">
      <c r="B113" s="369"/>
      <c r="C113" s="109" t="s">
        <v>109</v>
      </c>
      <c r="D113" s="89" t="s">
        <v>22</v>
      </c>
      <c r="E113" s="222">
        <f t="shared" si="11"/>
        <v>15000</v>
      </c>
      <c r="F113" s="188">
        <v>15000</v>
      </c>
      <c r="G113" s="194">
        <f t="shared" si="12"/>
        <v>1</v>
      </c>
      <c r="H113" s="143">
        <v>0</v>
      </c>
      <c r="I113" s="195">
        <f t="shared" si="13"/>
        <v>0</v>
      </c>
      <c r="J113" s="354"/>
      <c r="K113" s="361"/>
      <c r="L113" s="361"/>
      <c r="M113" s="357"/>
      <c r="N113" s="359"/>
      <c r="O113" s="82"/>
    </row>
    <row r="114" spans="2:15" s="1" customFormat="1" ht="34.5" customHeight="1">
      <c r="B114" s="369"/>
      <c r="C114" s="109" t="s">
        <v>19</v>
      </c>
      <c r="D114" s="89" t="s">
        <v>22</v>
      </c>
      <c r="E114" s="222">
        <f t="shared" si="11"/>
        <v>200</v>
      </c>
      <c r="F114" s="188">
        <v>200</v>
      </c>
      <c r="G114" s="194">
        <f t="shared" si="12"/>
        <v>1</v>
      </c>
      <c r="H114" s="143">
        <v>0</v>
      </c>
      <c r="I114" s="195">
        <f t="shared" si="13"/>
        <v>0</v>
      </c>
      <c r="J114" s="354"/>
      <c r="K114" s="361"/>
      <c r="L114" s="361"/>
      <c r="M114" s="357"/>
      <c r="N114" s="359"/>
      <c r="O114" s="82"/>
    </row>
    <row r="115" spans="2:15" s="1" customFormat="1" ht="33" customHeight="1">
      <c r="B115" s="370"/>
      <c r="C115" s="109" t="s">
        <v>21</v>
      </c>
      <c r="D115" s="89" t="s">
        <v>22</v>
      </c>
      <c r="E115" s="222">
        <v>20000</v>
      </c>
      <c r="F115" s="188">
        <v>20000</v>
      </c>
      <c r="G115" s="194">
        <f t="shared" si="12"/>
        <v>1</v>
      </c>
      <c r="H115" s="143">
        <v>0</v>
      </c>
      <c r="I115" s="195">
        <f t="shared" si="13"/>
        <v>0</v>
      </c>
      <c r="J115" s="354"/>
      <c r="K115" s="361"/>
      <c r="L115" s="361"/>
      <c r="M115" s="357"/>
      <c r="N115" s="359"/>
      <c r="O115" s="82"/>
    </row>
    <row r="116" spans="2:15" s="1" customFormat="1" ht="16.5" customHeight="1">
      <c r="B116" s="120" t="s">
        <v>57</v>
      </c>
      <c r="C116" s="106"/>
      <c r="D116" s="86"/>
      <c r="E116" s="210">
        <f>SUM(E106:E115)</f>
        <v>107650</v>
      </c>
      <c r="F116" s="175">
        <f>SUM(F106:F115)</f>
        <v>100450</v>
      </c>
      <c r="G116" s="272">
        <f t="shared" si="12"/>
        <v>0.9331165815141663</v>
      </c>
      <c r="H116" s="212">
        <f>SUM(H106:H115)</f>
        <v>7200</v>
      </c>
      <c r="I116" s="197">
        <f t="shared" si="13"/>
        <v>0.06688341848583372</v>
      </c>
      <c r="J116" s="355"/>
      <c r="K116" s="362"/>
      <c r="L116" s="362"/>
      <c r="M116" s="358"/>
      <c r="N116" s="347"/>
      <c r="O116" s="61"/>
    </row>
    <row r="117" spans="2:15" s="1" customFormat="1" ht="16.5" customHeight="1">
      <c r="B117" s="122" t="s">
        <v>80</v>
      </c>
      <c r="C117" s="110"/>
      <c r="D117" s="90"/>
      <c r="E117" s="318"/>
      <c r="F117" s="202"/>
      <c r="G117" s="273"/>
      <c r="H117" s="203"/>
      <c r="I117" s="201"/>
      <c r="J117" s="204"/>
      <c r="K117" s="205"/>
      <c r="L117" s="205"/>
      <c r="M117" s="201"/>
      <c r="N117" s="32"/>
      <c r="O117" s="39"/>
    </row>
    <row r="118" spans="2:15" ht="15.75" customHeight="1">
      <c r="B118" s="121" t="s">
        <v>54</v>
      </c>
      <c r="C118" s="112"/>
      <c r="D118" s="99"/>
      <c r="E118" s="316"/>
      <c r="F118" s="166"/>
      <c r="G118" s="265"/>
      <c r="H118" s="167"/>
      <c r="I118" s="165"/>
      <c r="J118" s="218"/>
      <c r="K118" s="219"/>
      <c r="L118" s="219"/>
      <c r="M118" s="181"/>
      <c r="N118" s="132"/>
      <c r="O118" s="41"/>
    </row>
    <row r="119" spans="2:15" ht="19.5" customHeight="1">
      <c r="B119" s="126" t="s">
        <v>67</v>
      </c>
      <c r="C119" s="113" t="s">
        <v>81</v>
      </c>
      <c r="D119" s="98"/>
      <c r="E119" s="187">
        <f>F119+H119</f>
        <v>57708</v>
      </c>
      <c r="F119" s="188">
        <v>22975</v>
      </c>
      <c r="G119" s="194">
        <f>F119/E119</f>
        <v>0.39812504332154985</v>
      </c>
      <c r="H119" s="143">
        <v>34733</v>
      </c>
      <c r="I119" s="195">
        <f>H119/E119</f>
        <v>0.6018749566784501</v>
      </c>
      <c r="J119" s="220">
        <v>3975</v>
      </c>
      <c r="K119" s="178">
        <v>500</v>
      </c>
      <c r="L119" s="178">
        <v>500</v>
      </c>
      <c r="M119" s="185">
        <v>18000</v>
      </c>
      <c r="N119" s="351" t="s">
        <v>54</v>
      </c>
      <c r="O119" s="61"/>
    </row>
    <row r="120" spans="2:15" ht="20.25" customHeight="1">
      <c r="B120" s="127" t="s">
        <v>157</v>
      </c>
      <c r="C120" s="114" t="s">
        <v>79</v>
      </c>
      <c r="D120" s="97"/>
      <c r="E120" s="187">
        <f>F120+H120</f>
        <v>209305</v>
      </c>
      <c r="F120" s="188">
        <v>35463</v>
      </c>
      <c r="G120" s="194">
        <f>F120/E120</f>
        <v>0.16943216836673752</v>
      </c>
      <c r="H120" s="143">
        <f>173842</f>
        <v>173842</v>
      </c>
      <c r="I120" s="195">
        <f>H120/E120</f>
        <v>0.8305678316332624</v>
      </c>
      <c r="J120" s="220">
        <v>8865.75</v>
      </c>
      <c r="K120" s="178">
        <v>8865.75</v>
      </c>
      <c r="L120" s="178">
        <v>8865.75</v>
      </c>
      <c r="M120" s="185">
        <v>8865.75</v>
      </c>
      <c r="N120" s="351"/>
      <c r="O120" s="61"/>
    </row>
    <row r="121" spans="2:15" ht="12.75">
      <c r="B121" s="127" t="s">
        <v>62</v>
      </c>
      <c r="C121" s="106"/>
      <c r="D121" s="86"/>
      <c r="E121" s="187">
        <f>F121+H121</f>
        <v>14000</v>
      </c>
      <c r="F121" s="188">
        <v>10000</v>
      </c>
      <c r="G121" s="194">
        <f>F121/E121</f>
        <v>0.7142857142857143</v>
      </c>
      <c r="H121" s="143">
        <v>4000</v>
      </c>
      <c r="I121" s="195">
        <f>H121/E121</f>
        <v>0.2857142857142857</v>
      </c>
      <c r="J121" s="220">
        <v>2500</v>
      </c>
      <c r="K121" s="178">
        <v>2500</v>
      </c>
      <c r="L121" s="178">
        <v>2500</v>
      </c>
      <c r="M121" s="185">
        <v>2500</v>
      </c>
      <c r="N121" s="351"/>
      <c r="O121" s="61"/>
    </row>
    <row r="122" spans="2:15" ht="12.75">
      <c r="B122" s="117" t="s">
        <v>57</v>
      </c>
      <c r="C122" s="106"/>
      <c r="D122" s="86"/>
      <c r="E122" s="210">
        <f>SUM(E119:E121)</f>
        <v>281013</v>
      </c>
      <c r="F122" s="175">
        <f>SUM(F119:F121)</f>
        <v>68438</v>
      </c>
      <c r="G122" s="272">
        <f>F122/E122</f>
        <v>0.24354033443292658</v>
      </c>
      <c r="H122" s="212">
        <f>SUM(H119:H121)</f>
        <v>212575</v>
      </c>
      <c r="I122" s="197">
        <f>H122/E122</f>
        <v>0.7564596655670734</v>
      </c>
      <c r="J122" s="365"/>
      <c r="K122" s="366"/>
      <c r="L122" s="366"/>
      <c r="M122" s="367"/>
      <c r="N122" s="351"/>
      <c r="O122" s="61"/>
    </row>
    <row r="123" spans="2:15" ht="12.75">
      <c r="B123" s="129" t="s">
        <v>78</v>
      </c>
      <c r="C123" s="84"/>
      <c r="D123" s="91"/>
      <c r="E123" s="210">
        <f>E122+E116+E104+E97+E94+E93+E86+E83+E80+E74+E68+E45+E42+E29+E26+E12</f>
        <v>3203333</v>
      </c>
      <c r="F123" s="196">
        <f>F122+F116+F104+F97+F94+F93+F86+F83+F80+F75+F74+F45+F42+F29+F26+F12</f>
        <v>1428824</v>
      </c>
      <c r="G123" s="272">
        <f>F123/E123</f>
        <v>0.44604291842278027</v>
      </c>
      <c r="H123" s="198">
        <f>H122+H116+H104+H97+H94+H93+H86+H83+H80+H74+H68+H45+H42+H29+H26+H12</f>
        <v>1722009</v>
      </c>
      <c r="I123" s="197">
        <f>H123/E123</f>
        <v>0.5375679019321438</v>
      </c>
      <c r="J123" s="223">
        <f>SUM(J11:J122)</f>
        <v>306277.75</v>
      </c>
      <c r="K123" s="224">
        <f>SUM(K11:K122)</f>
        <v>342746.75</v>
      </c>
      <c r="L123" s="225">
        <f>SUM(L11:L122)</f>
        <v>424898.75</v>
      </c>
      <c r="M123" s="226">
        <f>SUM(M11:M122)</f>
        <v>354900.75</v>
      </c>
      <c r="N123" s="352"/>
      <c r="O123" s="71"/>
    </row>
    <row r="124" spans="3:15" ht="12.75">
      <c r="C124" s="13"/>
      <c r="D124" s="13"/>
      <c r="E124" s="323"/>
      <c r="F124" s="323"/>
      <c r="G124" s="15"/>
      <c r="H124" s="14"/>
      <c r="I124" s="14"/>
      <c r="J124" s="14"/>
      <c r="K124" s="14"/>
      <c r="L124" s="14"/>
      <c r="M124" s="14"/>
      <c r="N124" s="15"/>
      <c r="O124" s="16"/>
    </row>
    <row r="125" spans="3:15" ht="13.5" thickBot="1">
      <c r="C125" s="13"/>
      <c r="D125" s="13"/>
      <c r="E125" s="323"/>
      <c r="F125" s="323"/>
      <c r="G125" s="15"/>
      <c r="H125" s="14"/>
      <c r="I125" s="14"/>
      <c r="J125" s="104"/>
      <c r="K125" s="14"/>
      <c r="L125" s="14"/>
      <c r="M125" s="104"/>
      <c r="N125" s="15"/>
      <c r="O125" s="16"/>
    </row>
    <row r="126" spans="2:15" ht="12.75">
      <c r="B126" s="280"/>
      <c r="C126" s="281" t="s">
        <v>177</v>
      </c>
      <c r="D126" s="9"/>
      <c r="E126" s="324"/>
      <c r="F126" s="324"/>
      <c r="G126" s="11"/>
      <c r="H126" s="10"/>
      <c r="I126" s="10"/>
      <c r="J126" s="10"/>
      <c r="K126" s="10"/>
      <c r="L126" s="10"/>
      <c r="M126" s="10"/>
      <c r="N126" s="11"/>
      <c r="O126" s="17"/>
    </row>
    <row r="127" spans="2:15" ht="12.75">
      <c r="B127" s="278"/>
      <c r="C127" s="277" t="s">
        <v>178</v>
      </c>
      <c r="D127" s="9"/>
      <c r="E127" s="324"/>
      <c r="F127" s="324"/>
      <c r="G127" s="11"/>
      <c r="H127" s="10"/>
      <c r="I127" s="10"/>
      <c r="J127" s="10"/>
      <c r="K127" s="10"/>
      <c r="L127" s="10"/>
      <c r="M127" s="10"/>
      <c r="N127" s="11"/>
      <c r="O127" s="17"/>
    </row>
    <row r="128" spans="2:15" ht="12.75">
      <c r="B128" s="282"/>
      <c r="C128" s="277" t="s">
        <v>180</v>
      </c>
      <c r="D128" s="9"/>
      <c r="E128" s="324"/>
      <c r="F128" s="324"/>
      <c r="G128" s="11"/>
      <c r="H128" s="10"/>
      <c r="I128" s="10"/>
      <c r="J128" s="10"/>
      <c r="K128" s="10"/>
      <c r="L128" s="10"/>
      <c r="M128" s="10"/>
      <c r="N128" s="11"/>
      <c r="O128" s="17"/>
    </row>
    <row r="129" spans="2:15" ht="14.25" customHeight="1">
      <c r="B129" s="285"/>
      <c r="C129" s="279" t="s">
        <v>181</v>
      </c>
      <c r="D129" s="13"/>
      <c r="E129" s="323"/>
      <c r="F129" s="330"/>
      <c r="G129" s="15"/>
      <c r="H129" s="14"/>
      <c r="I129" s="14"/>
      <c r="J129" s="14"/>
      <c r="K129" s="14"/>
      <c r="L129" s="14"/>
      <c r="M129" s="104"/>
      <c r="N129" s="15"/>
      <c r="O129" s="16"/>
    </row>
    <row r="130" spans="2:15" ht="13.5" thickBot="1">
      <c r="B130" s="284"/>
      <c r="C130" s="283" t="s">
        <v>182</v>
      </c>
      <c r="D130" s="13"/>
      <c r="E130" s="323"/>
      <c r="F130" s="331"/>
      <c r="G130" s="15"/>
      <c r="H130" s="14"/>
      <c r="I130" s="14"/>
      <c r="J130" s="14"/>
      <c r="K130" s="14"/>
      <c r="L130" s="14"/>
      <c r="M130" s="14"/>
      <c r="N130" s="15"/>
      <c r="O130" s="16"/>
    </row>
    <row r="131" spans="3:15" ht="12.75">
      <c r="C131" s="9"/>
      <c r="D131" s="9"/>
      <c r="E131" s="324"/>
      <c r="F131" s="324"/>
      <c r="G131" s="11"/>
      <c r="H131" s="10"/>
      <c r="I131" s="10"/>
      <c r="J131" s="10"/>
      <c r="K131" s="10"/>
      <c r="L131" s="10"/>
      <c r="M131" s="10"/>
      <c r="N131" s="11"/>
      <c r="O131" s="17"/>
    </row>
    <row r="132" spans="3:15" ht="12.75">
      <c r="C132" s="9"/>
      <c r="D132" s="9"/>
      <c r="E132" s="324"/>
      <c r="F132" s="324"/>
      <c r="G132" s="11"/>
      <c r="H132" s="10"/>
      <c r="I132" s="10"/>
      <c r="J132" s="10"/>
      <c r="K132" s="10"/>
      <c r="L132" s="10"/>
      <c r="M132" s="10"/>
      <c r="N132" s="11"/>
      <c r="O132" s="17"/>
    </row>
    <row r="133" spans="3:15" ht="12.75">
      <c r="C133" s="9"/>
      <c r="D133" s="9"/>
      <c r="E133" s="324"/>
      <c r="F133" s="324"/>
      <c r="G133" s="11"/>
      <c r="H133" s="10"/>
      <c r="I133" s="10"/>
      <c r="J133" s="10"/>
      <c r="K133" s="10"/>
      <c r="L133" s="10"/>
      <c r="M133" s="10"/>
      <c r="N133" s="11"/>
      <c r="O133" s="17"/>
    </row>
    <row r="134" spans="3:15" ht="12.75">
      <c r="C134" s="9"/>
      <c r="D134" s="9"/>
      <c r="E134" s="324"/>
      <c r="F134" s="324"/>
      <c r="G134" s="11"/>
      <c r="H134" s="10"/>
      <c r="I134" s="10"/>
      <c r="J134" s="10"/>
      <c r="K134" s="10"/>
      <c r="L134" s="10"/>
      <c r="M134" s="10"/>
      <c r="N134" s="11"/>
      <c r="O134" s="17"/>
    </row>
    <row r="135" spans="3:15" ht="12.75">
      <c r="C135" s="9"/>
      <c r="D135" s="9"/>
      <c r="E135" s="324"/>
      <c r="F135" s="324"/>
      <c r="G135" s="11"/>
      <c r="H135" s="10"/>
      <c r="I135" s="10"/>
      <c r="J135" s="10"/>
      <c r="K135" s="10"/>
      <c r="L135" s="10"/>
      <c r="M135" s="10"/>
      <c r="N135" s="11"/>
      <c r="O135" s="17"/>
    </row>
    <row r="136" spans="3:15" ht="12.75">
      <c r="C136" s="9"/>
      <c r="D136" s="9"/>
      <c r="E136" s="324"/>
      <c r="F136" s="324"/>
      <c r="G136" s="11"/>
      <c r="H136" s="10"/>
      <c r="I136" s="10"/>
      <c r="J136" s="10"/>
      <c r="K136" s="10"/>
      <c r="L136" s="10"/>
      <c r="M136" s="10"/>
      <c r="N136" s="11"/>
      <c r="O136" s="17"/>
    </row>
    <row r="137" spans="3:15" ht="12.75">
      <c r="C137" s="9"/>
      <c r="D137" s="9"/>
      <c r="E137" s="324"/>
      <c r="F137" s="324"/>
      <c r="G137" s="11"/>
      <c r="H137" s="10"/>
      <c r="I137" s="10"/>
      <c r="J137" s="10"/>
      <c r="K137" s="10"/>
      <c r="L137" s="10"/>
      <c r="M137" s="10"/>
      <c r="N137" s="11"/>
      <c r="O137" s="17"/>
    </row>
    <row r="138" spans="3:15" ht="12.75">
      <c r="C138" s="9"/>
      <c r="D138" s="9"/>
      <c r="E138" s="324"/>
      <c r="F138" s="324"/>
      <c r="G138" s="11"/>
      <c r="H138" s="10"/>
      <c r="I138" s="10"/>
      <c r="J138" s="10"/>
      <c r="K138" s="10"/>
      <c r="L138" s="10"/>
      <c r="M138" s="10"/>
      <c r="N138" s="11"/>
      <c r="O138" s="17"/>
    </row>
    <row r="139" spans="3:15" ht="12.75">
      <c r="C139" s="9"/>
      <c r="D139" s="9"/>
      <c r="E139" s="324"/>
      <c r="F139" s="324"/>
      <c r="G139" s="11"/>
      <c r="H139" s="10"/>
      <c r="I139" s="10"/>
      <c r="J139" s="10"/>
      <c r="K139" s="10"/>
      <c r="L139" s="10"/>
      <c r="M139" s="10"/>
      <c r="N139" s="11"/>
      <c r="O139" s="17"/>
    </row>
    <row r="140" spans="3:15" ht="12.75">
      <c r="C140" s="9"/>
      <c r="D140" s="9"/>
      <c r="E140" s="324"/>
      <c r="F140" s="324"/>
      <c r="G140" s="11"/>
      <c r="H140" s="10"/>
      <c r="I140" s="10"/>
      <c r="J140" s="10"/>
      <c r="K140" s="10"/>
      <c r="L140" s="10"/>
      <c r="M140" s="10"/>
      <c r="N140" s="11"/>
      <c r="O140" s="17"/>
    </row>
    <row r="141" spans="3:15" ht="12.75">
      <c r="C141" s="9"/>
      <c r="D141" s="9"/>
      <c r="E141" s="324"/>
      <c r="F141" s="324"/>
      <c r="G141" s="11"/>
      <c r="H141" s="10"/>
      <c r="I141" s="10"/>
      <c r="J141" s="10"/>
      <c r="K141" s="10"/>
      <c r="L141" s="10"/>
      <c r="M141" s="10"/>
      <c r="N141" s="11"/>
      <c r="O141" s="17"/>
    </row>
    <row r="142" spans="3:15" ht="12.75">
      <c r="C142" s="9"/>
      <c r="D142" s="9"/>
      <c r="E142" s="324"/>
      <c r="F142" s="324"/>
      <c r="G142" s="11"/>
      <c r="H142" s="10"/>
      <c r="I142" s="10"/>
      <c r="J142" s="10"/>
      <c r="K142" s="10"/>
      <c r="L142" s="10"/>
      <c r="M142" s="10"/>
      <c r="N142" s="11"/>
      <c r="O142" s="17"/>
    </row>
    <row r="143" spans="3:15" ht="12.75">
      <c r="C143" s="9"/>
      <c r="D143" s="9"/>
      <c r="E143" s="324"/>
      <c r="F143" s="324"/>
      <c r="G143" s="11"/>
      <c r="H143" s="10"/>
      <c r="I143" s="10"/>
      <c r="J143" s="10"/>
      <c r="K143" s="10"/>
      <c r="L143" s="10"/>
      <c r="M143" s="10"/>
      <c r="N143" s="11"/>
      <c r="O143" s="17"/>
    </row>
    <row r="144" spans="3:15" ht="12.75">
      <c r="C144" s="9"/>
      <c r="D144" s="9"/>
      <c r="E144" s="324"/>
      <c r="F144" s="324"/>
      <c r="G144" s="11"/>
      <c r="H144" s="10"/>
      <c r="I144" s="10"/>
      <c r="J144" s="10"/>
      <c r="K144" s="10"/>
      <c r="L144" s="10"/>
      <c r="M144" s="10"/>
      <c r="N144" s="11"/>
      <c r="O144" s="17"/>
    </row>
    <row r="145" spans="3:15" ht="12.75">
      <c r="C145" s="9"/>
      <c r="D145" s="9"/>
      <c r="E145" s="324"/>
      <c r="F145" s="324"/>
      <c r="G145" s="11"/>
      <c r="H145" s="10"/>
      <c r="I145" s="10"/>
      <c r="J145" s="10"/>
      <c r="K145" s="10"/>
      <c r="L145" s="10"/>
      <c r="M145" s="10"/>
      <c r="N145" s="11"/>
      <c r="O145" s="17"/>
    </row>
    <row r="146" spans="3:15" ht="12.75">
      <c r="C146" s="9"/>
      <c r="D146" s="9"/>
      <c r="E146" s="324"/>
      <c r="F146" s="324"/>
      <c r="G146" s="11"/>
      <c r="H146" s="10"/>
      <c r="I146" s="10"/>
      <c r="J146" s="10"/>
      <c r="K146" s="10"/>
      <c r="L146" s="10"/>
      <c r="M146" s="10"/>
      <c r="N146" s="11"/>
      <c r="O146" s="17"/>
    </row>
    <row r="147" spans="3:15" ht="12.75">
      <c r="C147" s="9"/>
      <c r="D147" s="9"/>
      <c r="E147" s="324"/>
      <c r="F147" s="324"/>
      <c r="G147" s="11"/>
      <c r="H147" s="10"/>
      <c r="I147" s="10"/>
      <c r="J147" s="10"/>
      <c r="K147" s="10"/>
      <c r="L147" s="10"/>
      <c r="M147" s="10"/>
      <c r="N147" s="11"/>
      <c r="O147" s="17"/>
    </row>
    <row r="148" spans="3:15" ht="12.75">
      <c r="C148" s="9"/>
      <c r="D148" s="9"/>
      <c r="E148" s="324"/>
      <c r="F148" s="324"/>
      <c r="G148" s="11"/>
      <c r="H148" s="10"/>
      <c r="I148" s="10"/>
      <c r="J148" s="10"/>
      <c r="K148" s="10"/>
      <c r="L148" s="10"/>
      <c r="M148" s="10"/>
      <c r="N148" s="11"/>
      <c r="O148" s="17"/>
    </row>
    <row r="149" spans="3:15" ht="12.75">
      <c r="C149" s="9"/>
      <c r="D149" s="9"/>
      <c r="E149" s="324"/>
      <c r="F149" s="324"/>
      <c r="G149" s="11"/>
      <c r="H149" s="10"/>
      <c r="I149" s="10"/>
      <c r="J149" s="10"/>
      <c r="K149" s="10"/>
      <c r="L149" s="10"/>
      <c r="M149" s="10"/>
      <c r="N149" s="11"/>
      <c r="O149" s="17"/>
    </row>
    <row r="150" spans="3:15" ht="12.75">
      <c r="C150" s="9"/>
      <c r="D150" s="9"/>
      <c r="E150" s="324"/>
      <c r="F150" s="324"/>
      <c r="G150" s="11"/>
      <c r="H150" s="10"/>
      <c r="I150" s="10"/>
      <c r="J150" s="10"/>
      <c r="K150" s="10"/>
      <c r="L150" s="10"/>
      <c r="M150" s="10"/>
      <c r="N150" s="11"/>
      <c r="O150" s="17"/>
    </row>
    <row r="151" spans="3:15" ht="12.75">
      <c r="C151" s="9"/>
      <c r="D151" s="9"/>
      <c r="E151" s="324"/>
      <c r="F151" s="324"/>
      <c r="G151" s="11"/>
      <c r="H151" s="10"/>
      <c r="I151" s="10"/>
      <c r="J151" s="10"/>
      <c r="K151" s="10"/>
      <c r="L151" s="10"/>
      <c r="M151" s="10"/>
      <c r="N151" s="11"/>
      <c r="O151" s="17"/>
    </row>
    <row r="152" spans="3:15" ht="12.75">
      <c r="C152" s="9"/>
      <c r="D152" s="9"/>
      <c r="E152" s="324"/>
      <c r="F152" s="324"/>
      <c r="G152" s="11"/>
      <c r="H152" s="10"/>
      <c r="I152" s="10"/>
      <c r="J152" s="10"/>
      <c r="K152" s="10"/>
      <c r="L152" s="10"/>
      <c r="M152" s="10"/>
      <c r="N152" s="11"/>
      <c r="O152" s="17"/>
    </row>
    <row r="153" spans="3:15" ht="12.75">
      <c r="C153" s="9"/>
      <c r="D153" s="9"/>
      <c r="E153" s="324"/>
      <c r="F153" s="324"/>
      <c r="G153" s="11"/>
      <c r="H153" s="10"/>
      <c r="I153" s="10"/>
      <c r="J153" s="10"/>
      <c r="K153" s="10"/>
      <c r="L153" s="10"/>
      <c r="M153" s="10"/>
      <c r="N153" s="11"/>
      <c r="O153" s="17"/>
    </row>
    <row r="154" spans="3:15" ht="12.75">
      <c r="C154" s="9"/>
      <c r="D154" s="9"/>
      <c r="E154" s="324"/>
      <c r="F154" s="324"/>
      <c r="G154" s="11"/>
      <c r="H154" s="10"/>
      <c r="I154" s="10"/>
      <c r="J154" s="10"/>
      <c r="K154" s="10"/>
      <c r="L154" s="10"/>
      <c r="M154" s="10"/>
      <c r="N154" s="11"/>
      <c r="O154" s="17"/>
    </row>
    <row r="155" spans="3:15" ht="12.75">
      <c r="C155" s="9"/>
      <c r="D155" s="9"/>
      <c r="E155" s="324"/>
      <c r="F155" s="324"/>
      <c r="G155" s="11"/>
      <c r="H155" s="10"/>
      <c r="I155" s="10"/>
      <c r="J155" s="10"/>
      <c r="K155" s="10"/>
      <c r="L155" s="10"/>
      <c r="M155" s="10"/>
      <c r="N155" s="11"/>
      <c r="O155" s="17"/>
    </row>
    <row r="156" spans="3:15" ht="12.75">
      <c r="C156" s="9"/>
      <c r="D156" s="9"/>
      <c r="E156" s="324"/>
      <c r="F156" s="324"/>
      <c r="G156" s="11"/>
      <c r="H156" s="10"/>
      <c r="I156" s="10"/>
      <c r="J156" s="10"/>
      <c r="K156" s="10"/>
      <c r="L156" s="10"/>
      <c r="M156" s="10"/>
      <c r="N156" s="11"/>
      <c r="O156" s="17"/>
    </row>
    <row r="157" spans="3:15" ht="12.75">
      <c r="C157" s="9"/>
      <c r="D157" s="9"/>
      <c r="E157" s="324"/>
      <c r="F157" s="324"/>
      <c r="G157" s="11"/>
      <c r="H157" s="10"/>
      <c r="I157" s="10"/>
      <c r="J157" s="10"/>
      <c r="K157" s="10"/>
      <c r="L157" s="10"/>
      <c r="M157" s="10"/>
      <c r="N157" s="11"/>
      <c r="O157" s="17"/>
    </row>
    <row r="158" spans="3:15" ht="12.75">
      <c r="C158" s="9"/>
      <c r="D158" s="9"/>
      <c r="E158" s="324"/>
      <c r="F158" s="324"/>
      <c r="G158" s="11"/>
      <c r="H158" s="10"/>
      <c r="I158" s="10"/>
      <c r="J158" s="10"/>
      <c r="K158" s="10"/>
      <c r="L158" s="10"/>
      <c r="M158" s="10"/>
      <c r="N158" s="11"/>
      <c r="O158" s="17"/>
    </row>
    <row r="159" spans="3:15" ht="12.75">
      <c r="C159" s="9"/>
      <c r="D159" s="9"/>
      <c r="E159" s="324"/>
      <c r="F159" s="324"/>
      <c r="G159" s="11"/>
      <c r="H159" s="10"/>
      <c r="I159" s="10"/>
      <c r="J159" s="10"/>
      <c r="K159" s="10"/>
      <c r="L159" s="10"/>
      <c r="M159" s="10"/>
      <c r="N159" s="11"/>
      <c r="O159" s="17"/>
    </row>
    <row r="160" spans="3:15" ht="12.75">
      <c r="C160" s="9"/>
      <c r="D160" s="9"/>
      <c r="E160" s="324"/>
      <c r="F160" s="324"/>
      <c r="G160" s="11"/>
      <c r="H160" s="10"/>
      <c r="I160" s="10"/>
      <c r="J160" s="10"/>
      <c r="K160" s="10"/>
      <c r="L160" s="10"/>
      <c r="M160" s="10"/>
      <c r="N160" s="11"/>
      <c r="O160" s="17"/>
    </row>
    <row r="161" spans="3:15" ht="12.75">
      <c r="C161" s="9"/>
      <c r="D161" s="9"/>
      <c r="E161" s="324"/>
      <c r="F161" s="324"/>
      <c r="G161" s="11"/>
      <c r="H161" s="10"/>
      <c r="I161" s="10"/>
      <c r="J161" s="10"/>
      <c r="K161" s="10"/>
      <c r="L161" s="10"/>
      <c r="M161" s="10"/>
      <c r="N161" s="11"/>
      <c r="O161" s="17"/>
    </row>
    <row r="162" spans="3:15" ht="12.75">
      <c r="C162" s="9"/>
      <c r="D162" s="9"/>
      <c r="E162" s="324"/>
      <c r="F162" s="324"/>
      <c r="G162" s="11"/>
      <c r="H162" s="10"/>
      <c r="I162" s="10"/>
      <c r="J162" s="10"/>
      <c r="K162" s="10"/>
      <c r="L162" s="10"/>
      <c r="M162" s="10"/>
      <c r="N162" s="11"/>
      <c r="O162" s="17"/>
    </row>
    <row r="163" spans="3:15" ht="12.75">
      <c r="C163" s="9"/>
      <c r="D163" s="9"/>
      <c r="E163" s="324"/>
      <c r="F163" s="324"/>
      <c r="G163" s="11"/>
      <c r="H163" s="10"/>
      <c r="I163" s="10"/>
      <c r="J163" s="10"/>
      <c r="K163" s="10"/>
      <c r="L163" s="10"/>
      <c r="M163" s="10"/>
      <c r="N163" s="11"/>
      <c r="O163" s="17"/>
    </row>
    <row r="164" spans="3:15" ht="12.75">
      <c r="C164" s="9"/>
      <c r="D164" s="9"/>
      <c r="E164" s="324"/>
      <c r="F164" s="324"/>
      <c r="G164" s="11"/>
      <c r="H164" s="10"/>
      <c r="I164" s="10"/>
      <c r="J164" s="10"/>
      <c r="K164" s="10"/>
      <c r="L164" s="10"/>
      <c r="M164" s="10"/>
      <c r="N164" s="11"/>
      <c r="O164" s="17"/>
    </row>
    <row r="165" spans="3:15" ht="12.75">
      <c r="C165" s="9"/>
      <c r="D165" s="9"/>
      <c r="E165" s="324"/>
      <c r="F165" s="324"/>
      <c r="G165" s="11"/>
      <c r="H165" s="10"/>
      <c r="I165" s="10"/>
      <c r="J165" s="10"/>
      <c r="K165" s="10"/>
      <c r="L165" s="10"/>
      <c r="M165" s="10"/>
      <c r="N165" s="11"/>
      <c r="O165" s="17"/>
    </row>
    <row r="166" spans="3:15" ht="12.75">
      <c r="C166" s="9"/>
      <c r="D166" s="9"/>
      <c r="E166" s="324"/>
      <c r="F166" s="324"/>
      <c r="G166" s="11"/>
      <c r="H166" s="10"/>
      <c r="I166" s="10"/>
      <c r="J166" s="10"/>
      <c r="K166" s="10"/>
      <c r="L166" s="10"/>
      <c r="M166" s="10"/>
      <c r="N166" s="11"/>
      <c r="O166" s="17"/>
    </row>
    <row r="167" spans="3:15" ht="12.75">
      <c r="C167" s="9"/>
      <c r="D167" s="9"/>
      <c r="E167" s="324"/>
      <c r="F167" s="324"/>
      <c r="G167" s="11"/>
      <c r="H167" s="10"/>
      <c r="I167" s="10"/>
      <c r="J167" s="10"/>
      <c r="K167" s="10"/>
      <c r="L167" s="10"/>
      <c r="M167" s="10"/>
      <c r="N167" s="11"/>
      <c r="O167" s="17"/>
    </row>
    <row r="168" spans="3:15" ht="12.75">
      <c r="C168" s="9"/>
      <c r="D168" s="9"/>
      <c r="E168" s="324"/>
      <c r="F168" s="324"/>
      <c r="G168" s="11"/>
      <c r="H168" s="10"/>
      <c r="I168" s="10"/>
      <c r="J168" s="10"/>
      <c r="K168" s="10"/>
      <c r="L168" s="10"/>
      <c r="M168" s="10"/>
      <c r="N168" s="11"/>
      <c r="O168" s="17"/>
    </row>
    <row r="169" spans="3:15" ht="12.75">
      <c r="C169" s="9"/>
      <c r="D169" s="9"/>
      <c r="E169" s="324"/>
      <c r="F169" s="324"/>
      <c r="G169" s="11"/>
      <c r="H169" s="10"/>
      <c r="I169" s="10"/>
      <c r="J169" s="10"/>
      <c r="K169" s="10"/>
      <c r="L169" s="10"/>
      <c r="M169" s="10"/>
      <c r="N169" s="11"/>
      <c r="O169" s="17"/>
    </row>
    <row r="170" spans="3:15" ht="12.75">
      <c r="C170" s="9"/>
      <c r="D170" s="9"/>
      <c r="E170" s="324"/>
      <c r="F170" s="324"/>
      <c r="G170" s="11"/>
      <c r="H170" s="10"/>
      <c r="I170" s="10"/>
      <c r="J170" s="10"/>
      <c r="K170" s="10"/>
      <c r="L170" s="10"/>
      <c r="M170" s="10"/>
      <c r="N170" s="11"/>
      <c r="O170" s="17"/>
    </row>
    <row r="171" spans="3:15" ht="12.75">
      <c r="C171" s="9"/>
      <c r="D171" s="9"/>
      <c r="E171" s="324"/>
      <c r="F171" s="324"/>
      <c r="G171" s="11"/>
      <c r="H171" s="10"/>
      <c r="I171" s="10"/>
      <c r="J171" s="10"/>
      <c r="K171" s="10"/>
      <c r="L171" s="10"/>
      <c r="M171" s="10"/>
      <c r="N171" s="11"/>
      <c r="O171" s="17"/>
    </row>
    <row r="172" spans="3:15" ht="12.75">
      <c r="C172" s="9"/>
      <c r="D172" s="9"/>
      <c r="E172" s="324"/>
      <c r="F172" s="324"/>
      <c r="G172" s="11"/>
      <c r="H172" s="10"/>
      <c r="I172" s="10"/>
      <c r="J172" s="10"/>
      <c r="K172" s="10"/>
      <c r="L172" s="10"/>
      <c r="M172" s="10"/>
      <c r="N172" s="11"/>
      <c r="O172" s="17"/>
    </row>
    <row r="173" spans="3:15" ht="12.75">
      <c r="C173" s="9"/>
      <c r="D173" s="9"/>
      <c r="E173" s="324"/>
      <c r="F173" s="324"/>
      <c r="G173" s="11"/>
      <c r="H173" s="10"/>
      <c r="I173" s="10"/>
      <c r="J173" s="10"/>
      <c r="K173" s="10"/>
      <c r="L173" s="10"/>
      <c r="M173" s="10"/>
      <c r="N173" s="11"/>
      <c r="O173" s="17"/>
    </row>
    <row r="174" spans="3:15" ht="12.75">
      <c r="C174" s="9"/>
      <c r="D174" s="9"/>
      <c r="E174" s="324"/>
      <c r="F174" s="324"/>
      <c r="G174" s="11"/>
      <c r="H174" s="10"/>
      <c r="I174" s="10"/>
      <c r="J174" s="10"/>
      <c r="K174" s="10"/>
      <c r="L174" s="10"/>
      <c r="M174" s="10"/>
      <c r="N174" s="11"/>
      <c r="O174" s="17"/>
    </row>
    <row r="175" spans="3:15" ht="12.75">
      <c r="C175" s="9"/>
      <c r="D175" s="9"/>
      <c r="E175" s="324"/>
      <c r="F175" s="324"/>
      <c r="G175" s="11"/>
      <c r="H175" s="10"/>
      <c r="I175" s="10"/>
      <c r="J175" s="10"/>
      <c r="K175" s="10"/>
      <c r="L175" s="10"/>
      <c r="M175" s="10"/>
      <c r="N175" s="11"/>
      <c r="O175" s="17"/>
    </row>
    <row r="176" spans="3:15" ht="12.75">
      <c r="C176" s="9"/>
      <c r="D176" s="9"/>
      <c r="E176" s="324"/>
      <c r="F176" s="324"/>
      <c r="G176" s="11"/>
      <c r="H176" s="10"/>
      <c r="I176" s="10"/>
      <c r="J176" s="10"/>
      <c r="K176" s="10"/>
      <c r="L176" s="10"/>
      <c r="M176" s="10"/>
      <c r="N176" s="11"/>
      <c r="O176" s="17"/>
    </row>
    <row r="177" spans="3:15" ht="12.75">
      <c r="C177" s="9"/>
      <c r="D177" s="9"/>
      <c r="E177" s="324"/>
      <c r="F177" s="324"/>
      <c r="G177" s="11"/>
      <c r="H177" s="10"/>
      <c r="I177" s="10"/>
      <c r="J177" s="10"/>
      <c r="K177" s="10"/>
      <c r="L177" s="10"/>
      <c r="M177" s="10"/>
      <c r="N177" s="11"/>
      <c r="O177" s="17"/>
    </row>
    <row r="178" spans="3:15" ht="12.75">
      <c r="C178" s="9"/>
      <c r="D178" s="9"/>
      <c r="E178" s="324"/>
      <c r="F178" s="324"/>
      <c r="G178" s="11"/>
      <c r="H178" s="10"/>
      <c r="I178" s="10"/>
      <c r="J178" s="10"/>
      <c r="K178" s="10"/>
      <c r="L178" s="10"/>
      <c r="M178" s="10"/>
      <c r="N178" s="11"/>
      <c r="O178" s="17"/>
    </row>
    <row r="179" spans="3:15" ht="12.75">
      <c r="C179" s="9"/>
      <c r="D179" s="9"/>
      <c r="E179" s="324"/>
      <c r="F179" s="324"/>
      <c r="G179" s="11"/>
      <c r="H179" s="10"/>
      <c r="I179" s="10"/>
      <c r="J179" s="10"/>
      <c r="K179" s="10"/>
      <c r="L179" s="10"/>
      <c r="M179" s="10"/>
      <c r="N179" s="11"/>
      <c r="O179" s="17"/>
    </row>
    <row r="180" spans="3:15" ht="12.75">
      <c r="C180" s="9"/>
      <c r="D180" s="9"/>
      <c r="E180" s="324"/>
      <c r="F180" s="324"/>
      <c r="G180" s="11"/>
      <c r="H180" s="10"/>
      <c r="I180" s="10"/>
      <c r="J180" s="10"/>
      <c r="K180" s="10"/>
      <c r="L180" s="10"/>
      <c r="M180" s="10"/>
      <c r="N180" s="11"/>
      <c r="O180" s="17"/>
    </row>
    <row r="181" spans="3:15" ht="12.75">
      <c r="C181" s="9"/>
      <c r="D181" s="9"/>
      <c r="E181" s="324"/>
      <c r="F181" s="324"/>
      <c r="G181" s="11"/>
      <c r="H181" s="10"/>
      <c r="I181" s="10"/>
      <c r="J181" s="10"/>
      <c r="K181" s="10"/>
      <c r="L181" s="10"/>
      <c r="M181" s="10"/>
      <c r="N181" s="11"/>
      <c r="O181" s="17"/>
    </row>
    <row r="182" spans="3:15" ht="12.75">
      <c r="C182" s="9"/>
      <c r="D182" s="9"/>
      <c r="E182" s="324"/>
      <c r="F182" s="324"/>
      <c r="G182" s="11"/>
      <c r="H182" s="10"/>
      <c r="I182" s="10"/>
      <c r="J182" s="10"/>
      <c r="K182" s="10"/>
      <c r="L182" s="10"/>
      <c r="M182" s="10"/>
      <c r="N182" s="11"/>
      <c r="O182" s="17"/>
    </row>
    <row r="183" spans="3:15" ht="12.75">
      <c r="C183" s="9"/>
      <c r="D183" s="9"/>
      <c r="E183" s="324"/>
      <c r="F183" s="324"/>
      <c r="G183" s="11"/>
      <c r="H183" s="10"/>
      <c r="I183" s="10"/>
      <c r="J183" s="10"/>
      <c r="K183" s="10"/>
      <c r="L183" s="10"/>
      <c r="M183" s="10"/>
      <c r="N183" s="11"/>
      <c r="O183" s="17"/>
    </row>
    <row r="184" spans="3:15" ht="12.75">
      <c r="C184" s="9"/>
      <c r="D184" s="9"/>
      <c r="E184" s="324"/>
      <c r="F184" s="324"/>
      <c r="G184" s="11"/>
      <c r="H184" s="10"/>
      <c r="I184" s="10"/>
      <c r="J184" s="10"/>
      <c r="K184" s="10"/>
      <c r="L184" s="10"/>
      <c r="M184" s="10"/>
      <c r="N184" s="11"/>
      <c r="O184" s="17"/>
    </row>
    <row r="185" spans="3:15" ht="12.75">
      <c r="C185" s="9"/>
      <c r="D185" s="9"/>
      <c r="E185" s="324"/>
      <c r="F185" s="324"/>
      <c r="G185" s="11"/>
      <c r="H185" s="10"/>
      <c r="I185" s="10"/>
      <c r="J185" s="10"/>
      <c r="K185" s="10"/>
      <c r="L185" s="10"/>
      <c r="M185" s="10"/>
      <c r="N185" s="11"/>
      <c r="O185" s="17"/>
    </row>
    <row r="186" spans="3:15" ht="12.75">
      <c r="C186" s="9"/>
      <c r="D186" s="9"/>
      <c r="E186" s="324"/>
      <c r="F186" s="324"/>
      <c r="G186" s="11"/>
      <c r="H186" s="10"/>
      <c r="I186" s="10"/>
      <c r="J186" s="10"/>
      <c r="K186" s="10"/>
      <c r="L186" s="10"/>
      <c r="M186" s="10"/>
      <c r="N186" s="11"/>
      <c r="O186" s="17"/>
    </row>
    <row r="187" spans="3:15" ht="12.75">
      <c r="C187" s="9"/>
      <c r="D187" s="9"/>
      <c r="E187" s="324"/>
      <c r="F187" s="324"/>
      <c r="G187" s="11"/>
      <c r="H187" s="10"/>
      <c r="I187" s="10"/>
      <c r="J187" s="10"/>
      <c r="K187" s="10"/>
      <c r="L187" s="10"/>
      <c r="M187" s="10"/>
      <c r="N187" s="11"/>
      <c r="O187" s="17"/>
    </row>
    <row r="188" spans="3:15" ht="12.75">
      <c r="C188" s="9"/>
      <c r="D188" s="9"/>
      <c r="E188" s="324"/>
      <c r="F188" s="324"/>
      <c r="G188" s="11"/>
      <c r="H188" s="10"/>
      <c r="I188" s="10"/>
      <c r="J188" s="10"/>
      <c r="K188" s="10"/>
      <c r="L188" s="10"/>
      <c r="M188" s="10"/>
      <c r="N188" s="11"/>
      <c r="O188" s="17"/>
    </row>
    <row r="189" spans="3:15" ht="12.75">
      <c r="C189" s="9"/>
      <c r="D189" s="9"/>
      <c r="E189" s="324"/>
      <c r="F189" s="324"/>
      <c r="G189" s="11"/>
      <c r="H189" s="10"/>
      <c r="I189" s="10"/>
      <c r="J189" s="10"/>
      <c r="K189" s="10"/>
      <c r="L189" s="10"/>
      <c r="M189" s="10"/>
      <c r="N189" s="11"/>
      <c r="O189" s="17"/>
    </row>
    <row r="190" spans="3:15" ht="12.75">
      <c r="C190" s="9"/>
      <c r="D190" s="9"/>
      <c r="E190" s="324"/>
      <c r="F190" s="324"/>
      <c r="G190" s="11"/>
      <c r="H190" s="10"/>
      <c r="I190" s="10"/>
      <c r="J190" s="10"/>
      <c r="K190" s="10"/>
      <c r="L190" s="10"/>
      <c r="M190" s="10"/>
      <c r="N190" s="11"/>
      <c r="O190" s="17"/>
    </row>
    <row r="191" spans="3:15" ht="12.75">
      <c r="C191" s="9"/>
      <c r="D191" s="9"/>
      <c r="E191" s="324"/>
      <c r="F191" s="324"/>
      <c r="G191" s="11"/>
      <c r="H191" s="10"/>
      <c r="I191" s="10"/>
      <c r="J191" s="10"/>
      <c r="K191" s="10"/>
      <c r="L191" s="10"/>
      <c r="M191" s="10"/>
      <c r="N191" s="11"/>
      <c r="O191" s="17"/>
    </row>
    <row r="192" spans="3:15" ht="12.75">
      <c r="C192" s="9"/>
      <c r="D192" s="9"/>
      <c r="E192" s="324"/>
      <c r="F192" s="324"/>
      <c r="G192" s="11"/>
      <c r="H192" s="10"/>
      <c r="I192" s="10"/>
      <c r="J192" s="10"/>
      <c r="K192" s="10"/>
      <c r="L192" s="10"/>
      <c r="M192" s="10"/>
      <c r="N192" s="11"/>
      <c r="O192" s="17"/>
    </row>
    <row r="193" spans="3:15" ht="12.75">
      <c r="C193" s="9"/>
      <c r="D193" s="9"/>
      <c r="E193" s="324"/>
      <c r="F193" s="324"/>
      <c r="G193" s="11"/>
      <c r="H193" s="10"/>
      <c r="I193" s="10"/>
      <c r="J193" s="10"/>
      <c r="K193" s="10"/>
      <c r="L193" s="10"/>
      <c r="M193" s="10"/>
      <c r="N193" s="11"/>
      <c r="O193" s="17"/>
    </row>
    <row r="194" spans="3:15" ht="12.75">
      <c r="C194" s="9"/>
      <c r="D194" s="9"/>
      <c r="E194" s="324"/>
      <c r="F194" s="324"/>
      <c r="G194" s="11"/>
      <c r="H194" s="10"/>
      <c r="I194" s="10"/>
      <c r="J194" s="10"/>
      <c r="K194" s="10"/>
      <c r="L194" s="10"/>
      <c r="M194" s="10"/>
      <c r="N194" s="11"/>
      <c r="O194" s="17"/>
    </row>
    <row r="195" spans="3:15" ht="12.75">
      <c r="C195" s="9"/>
      <c r="D195" s="9"/>
      <c r="E195" s="324"/>
      <c r="F195" s="324"/>
      <c r="G195" s="11"/>
      <c r="H195" s="10"/>
      <c r="I195" s="10"/>
      <c r="J195" s="10"/>
      <c r="K195" s="10"/>
      <c r="L195" s="10"/>
      <c r="M195" s="10"/>
      <c r="N195" s="11"/>
      <c r="O195" s="17"/>
    </row>
    <row r="196" spans="3:15" ht="12.75">
      <c r="C196" s="9"/>
      <c r="D196" s="9"/>
      <c r="E196" s="324"/>
      <c r="F196" s="324"/>
      <c r="G196" s="11"/>
      <c r="H196" s="10"/>
      <c r="I196" s="10"/>
      <c r="J196" s="10"/>
      <c r="K196" s="10"/>
      <c r="L196" s="10"/>
      <c r="M196" s="10"/>
      <c r="N196" s="11"/>
      <c r="O196" s="17"/>
    </row>
    <row r="197" spans="3:15" ht="12.75">
      <c r="C197" s="9"/>
      <c r="D197" s="9"/>
      <c r="E197" s="324"/>
      <c r="F197" s="324"/>
      <c r="G197" s="11"/>
      <c r="H197" s="10"/>
      <c r="I197" s="10"/>
      <c r="J197" s="10"/>
      <c r="K197" s="10"/>
      <c r="L197" s="10"/>
      <c r="M197" s="10"/>
      <c r="N197" s="11"/>
      <c r="O197" s="17"/>
    </row>
    <row r="198" spans="3:15" ht="12.75">
      <c r="C198" s="9"/>
      <c r="D198" s="9"/>
      <c r="E198" s="324"/>
      <c r="F198" s="324"/>
      <c r="G198" s="11"/>
      <c r="H198" s="10"/>
      <c r="I198" s="10"/>
      <c r="J198" s="10"/>
      <c r="K198" s="10"/>
      <c r="L198" s="10"/>
      <c r="M198" s="10"/>
      <c r="N198" s="11"/>
      <c r="O198" s="17"/>
    </row>
    <row r="199" spans="3:15" ht="12.75">
      <c r="C199" s="9"/>
      <c r="D199" s="9"/>
      <c r="E199" s="324"/>
      <c r="F199" s="324"/>
      <c r="G199" s="11"/>
      <c r="H199" s="10"/>
      <c r="I199" s="10"/>
      <c r="J199" s="10"/>
      <c r="K199" s="10"/>
      <c r="L199" s="10"/>
      <c r="M199" s="10"/>
      <c r="N199" s="11"/>
      <c r="O199" s="17"/>
    </row>
    <row r="200" spans="3:15" ht="12.75">
      <c r="C200" s="9"/>
      <c r="D200" s="9"/>
      <c r="E200" s="324"/>
      <c r="F200" s="324"/>
      <c r="G200" s="11"/>
      <c r="H200" s="10"/>
      <c r="I200" s="10"/>
      <c r="J200" s="10"/>
      <c r="K200" s="10"/>
      <c r="L200" s="10"/>
      <c r="M200" s="10"/>
      <c r="N200" s="11"/>
      <c r="O200" s="17"/>
    </row>
    <row r="201" spans="3:15" ht="12.75">
      <c r="C201" s="9"/>
      <c r="D201" s="9"/>
      <c r="E201" s="324"/>
      <c r="F201" s="324"/>
      <c r="G201" s="11"/>
      <c r="H201" s="10"/>
      <c r="I201" s="10"/>
      <c r="J201" s="10"/>
      <c r="K201" s="10"/>
      <c r="L201" s="10"/>
      <c r="M201" s="10"/>
      <c r="N201" s="11"/>
      <c r="O201" s="17"/>
    </row>
    <row r="202" spans="3:15" ht="12.75">
      <c r="C202" s="9"/>
      <c r="D202" s="9"/>
      <c r="E202" s="324"/>
      <c r="F202" s="324"/>
      <c r="G202" s="11"/>
      <c r="H202" s="10"/>
      <c r="I202" s="10"/>
      <c r="J202" s="10"/>
      <c r="K202" s="10"/>
      <c r="L202" s="10"/>
      <c r="M202" s="10"/>
      <c r="N202" s="11"/>
      <c r="O202" s="17"/>
    </row>
    <row r="203" spans="3:15" ht="12.75">
      <c r="C203" s="9"/>
      <c r="D203" s="9"/>
      <c r="E203" s="324"/>
      <c r="F203" s="324"/>
      <c r="G203" s="11"/>
      <c r="H203" s="10"/>
      <c r="I203" s="10"/>
      <c r="J203" s="10"/>
      <c r="K203" s="10"/>
      <c r="L203" s="10"/>
      <c r="M203" s="10"/>
      <c r="N203" s="11"/>
      <c r="O203" s="17"/>
    </row>
    <row r="204" spans="3:15" ht="12.75">
      <c r="C204" s="9"/>
      <c r="D204" s="9"/>
      <c r="E204" s="324"/>
      <c r="F204" s="324"/>
      <c r="G204" s="11"/>
      <c r="H204" s="10"/>
      <c r="I204" s="10"/>
      <c r="J204" s="10"/>
      <c r="K204" s="10"/>
      <c r="L204" s="10"/>
      <c r="M204" s="10"/>
      <c r="N204" s="11"/>
      <c r="O204" s="17"/>
    </row>
    <row r="205" spans="3:15" ht="12.75">
      <c r="C205" s="9"/>
      <c r="D205" s="9"/>
      <c r="E205" s="324"/>
      <c r="F205" s="324"/>
      <c r="G205" s="11"/>
      <c r="H205" s="10"/>
      <c r="I205" s="10"/>
      <c r="J205" s="10"/>
      <c r="K205" s="10"/>
      <c r="L205" s="10"/>
      <c r="M205" s="10"/>
      <c r="N205" s="11"/>
      <c r="O205" s="17"/>
    </row>
    <row r="206" spans="3:15" ht="12.75">
      <c r="C206" s="9"/>
      <c r="D206" s="9"/>
      <c r="E206" s="324"/>
      <c r="F206" s="324"/>
      <c r="G206" s="11"/>
      <c r="H206" s="10"/>
      <c r="I206" s="10"/>
      <c r="J206" s="10"/>
      <c r="K206" s="10"/>
      <c r="L206" s="10"/>
      <c r="M206" s="10"/>
      <c r="N206" s="11"/>
      <c r="O206" s="17"/>
    </row>
    <row r="207" spans="3:15" ht="12.75">
      <c r="C207" s="9"/>
      <c r="D207" s="9"/>
      <c r="E207" s="324"/>
      <c r="F207" s="324"/>
      <c r="G207" s="11"/>
      <c r="H207" s="10"/>
      <c r="I207" s="10"/>
      <c r="J207" s="10"/>
      <c r="K207" s="10"/>
      <c r="L207" s="10"/>
      <c r="M207" s="10"/>
      <c r="N207" s="11"/>
      <c r="O207" s="17"/>
    </row>
    <row r="208" spans="3:15" ht="12.75">
      <c r="C208" s="9"/>
      <c r="D208" s="9"/>
      <c r="E208" s="324"/>
      <c r="F208" s="324"/>
      <c r="G208" s="11"/>
      <c r="H208" s="10"/>
      <c r="I208" s="10"/>
      <c r="J208" s="10"/>
      <c r="K208" s="10"/>
      <c r="L208" s="10"/>
      <c r="M208" s="10"/>
      <c r="N208" s="11"/>
      <c r="O208" s="17"/>
    </row>
    <row r="209" spans="3:15" ht="12.75">
      <c r="C209" s="9"/>
      <c r="D209" s="9"/>
      <c r="E209" s="324"/>
      <c r="F209" s="324"/>
      <c r="G209" s="11"/>
      <c r="H209" s="10"/>
      <c r="I209" s="10"/>
      <c r="J209" s="10"/>
      <c r="K209" s="10"/>
      <c r="L209" s="10"/>
      <c r="M209" s="10"/>
      <c r="N209" s="11"/>
      <c r="O209" s="17"/>
    </row>
    <row r="210" spans="3:15" ht="12.75">
      <c r="C210" s="9"/>
      <c r="D210" s="9"/>
      <c r="E210" s="324"/>
      <c r="F210" s="324"/>
      <c r="G210" s="11"/>
      <c r="H210" s="10"/>
      <c r="I210" s="10"/>
      <c r="J210" s="10"/>
      <c r="K210" s="10"/>
      <c r="L210" s="10"/>
      <c r="M210" s="10"/>
      <c r="N210" s="11"/>
      <c r="O210" s="17"/>
    </row>
    <row r="211" spans="3:15" ht="12.75">
      <c r="C211" s="9"/>
      <c r="D211" s="9"/>
      <c r="E211" s="324"/>
      <c r="F211" s="324"/>
      <c r="G211" s="11"/>
      <c r="H211" s="10"/>
      <c r="I211" s="10"/>
      <c r="J211" s="10"/>
      <c r="K211" s="10"/>
      <c r="L211" s="10"/>
      <c r="M211" s="10"/>
      <c r="N211" s="11"/>
      <c r="O211" s="17"/>
    </row>
    <row r="212" spans="3:15" ht="12.75">
      <c r="C212" s="9"/>
      <c r="D212" s="9"/>
      <c r="E212" s="324"/>
      <c r="F212" s="324"/>
      <c r="G212" s="11"/>
      <c r="H212" s="10"/>
      <c r="I212" s="10"/>
      <c r="J212" s="10"/>
      <c r="K212" s="10"/>
      <c r="L212" s="10"/>
      <c r="M212" s="10"/>
      <c r="N212" s="11"/>
      <c r="O212" s="17"/>
    </row>
    <row r="213" spans="3:15" ht="12.75">
      <c r="C213" s="9"/>
      <c r="D213" s="9"/>
      <c r="E213" s="324"/>
      <c r="F213" s="324"/>
      <c r="G213" s="11"/>
      <c r="H213" s="10"/>
      <c r="I213" s="10"/>
      <c r="J213" s="10"/>
      <c r="K213" s="10"/>
      <c r="L213" s="10"/>
      <c r="M213" s="10"/>
      <c r="N213" s="11"/>
      <c r="O213" s="17"/>
    </row>
    <row r="214" spans="3:15" ht="12.75">
      <c r="C214" s="9"/>
      <c r="D214" s="9"/>
      <c r="E214" s="324"/>
      <c r="F214" s="324"/>
      <c r="G214" s="11"/>
      <c r="H214" s="10"/>
      <c r="I214" s="10"/>
      <c r="J214" s="10"/>
      <c r="K214" s="10"/>
      <c r="L214" s="10"/>
      <c r="M214" s="10"/>
      <c r="N214" s="11"/>
      <c r="O214" s="17"/>
    </row>
    <row r="215" spans="3:15" ht="12.75">
      <c r="C215" s="9"/>
      <c r="D215" s="9"/>
      <c r="E215" s="324"/>
      <c r="F215" s="324"/>
      <c r="G215" s="11"/>
      <c r="H215" s="10"/>
      <c r="I215" s="10"/>
      <c r="J215" s="10"/>
      <c r="K215" s="10"/>
      <c r="L215" s="10"/>
      <c r="M215" s="10"/>
      <c r="N215" s="11"/>
      <c r="O215" s="17"/>
    </row>
    <row r="216" spans="3:15" ht="12.75">
      <c r="C216" s="9"/>
      <c r="D216" s="9"/>
      <c r="E216" s="324"/>
      <c r="F216" s="324"/>
      <c r="G216" s="11"/>
      <c r="H216" s="10"/>
      <c r="I216" s="10"/>
      <c r="J216" s="10"/>
      <c r="K216" s="10"/>
      <c r="L216" s="10"/>
      <c r="M216" s="10"/>
      <c r="N216" s="11"/>
      <c r="O216" s="17"/>
    </row>
    <row r="217" spans="3:15" ht="12.75">
      <c r="C217" s="9"/>
      <c r="D217" s="9"/>
      <c r="E217" s="324"/>
      <c r="F217" s="324"/>
      <c r="G217" s="11"/>
      <c r="H217" s="10"/>
      <c r="I217" s="10"/>
      <c r="J217" s="10"/>
      <c r="K217" s="10"/>
      <c r="L217" s="10"/>
      <c r="M217" s="10"/>
      <c r="N217" s="11"/>
      <c r="O217" s="17"/>
    </row>
    <row r="218" spans="3:15" ht="12.75">
      <c r="C218" s="9"/>
      <c r="D218" s="9"/>
      <c r="E218" s="324"/>
      <c r="F218" s="324"/>
      <c r="G218" s="11"/>
      <c r="H218" s="10"/>
      <c r="I218" s="10"/>
      <c r="J218" s="10"/>
      <c r="K218" s="10"/>
      <c r="L218" s="10"/>
      <c r="M218" s="10"/>
      <c r="N218" s="11"/>
      <c r="O218" s="17"/>
    </row>
    <row r="219" spans="3:15" ht="12.75">
      <c r="C219" s="9"/>
      <c r="D219" s="9"/>
      <c r="E219" s="324"/>
      <c r="F219" s="324"/>
      <c r="G219" s="11"/>
      <c r="H219" s="10"/>
      <c r="I219" s="10"/>
      <c r="J219" s="10"/>
      <c r="K219" s="10"/>
      <c r="L219" s="10"/>
      <c r="M219" s="10"/>
      <c r="N219" s="11"/>
      <c r="O219" s="17"/>
    </row>
    <row r="220" spans="3:15" ht="12.75">
      <c r="C220" s="9"/>
      <c r="D220" s="9"/>
      <c r="E220" s="324"/>
      <c r="F220" s="324"/>
      <c r="G220" s="11"/>
      <c r="H220" s="10"/>
      <c r="I220" s="10"/>
      <c r="J220" s="10"/>
      <c r="K220" s="10"/>
      <c r="L220" s="10"/>
      <c r="M220" s="10"/>
      <c r="N220" s="11"/>
      <c r="O220" s="17"/>
    </row>
    <row r="221" spans="3:15" ht="12.75">
      <c r="C221" s="9"/>
      <c r="D221" s="9"/>
      <c r="E221" s="324"/>
      <c r="F221" s="324"/>
      <c r="G221" s="11"/>
      <c r="H221" s="10"/>
      <c r="I221" s="10"/>
      <c r="J221" s="10"/>
      <c r="K221" s="10"/>
      <c r="L221" s="10"/>
      <c r="M221" s="10"/>
      <c r="N221" s="11"/>
      <c r="O221" s="17"/>
    </row>
    <row r="222" spans="3:15" ht="12.75">
      <c r="C222" s="9"/>
      <c r="D222" s="9"/>
      <c r="E222" s="324"/>
      <c r="F222" s="324"/>
      <c r="G222" s="11"/>
      <c r="H222" s="10"/>
      <c r="I222" s="10"/>
      <c r="J222" s="10"/>
      <c r="K222" s="10"/>
      <c r="L222" s="10"/>
      <c r="M222" s="10"/>
      <c r="N222" s="11"/>
      <c r="O222" s="17"/>
    </row>
    <row r="223" spans="3:15" ht="12.75">
      <c r="C223" s="9"/>
      <c r="D223" s="9"/>
      <c r="E223" s="324"/>
      <c r="F223" s="324"/>
      <c r="G223" s="11"/>
      <c r="H223" s="10"/>
      <c r="I223" s="10"/>
      <c r="J223" s="10"/>
      <c r="K223" s="10"/>
      <c r="L223" s="10"/>
      <c r="M223" s="10"/>
      <c r="N223" s="11"/>
      <c r="O223" s="17"/>
    </row>
    <row r="224" spans="3:15" ht="12.75">
      <c r="C224" s="9"/>
      <c r="D224" s="9"/>
      <c r="E224" s="324"/>
      <c r="F224" s="324"/>
      <c r="G224" s="11"/>
      <c r="H224" s="10"/>
      <c r="I224" s="10"/>
      <c r="J224" s="10"/>
      <c r="K224" s="10"/>
      <c r="L224" s="10"/>
      <c r="M224" s="10"/>
      <c r="N224" s="11"/>
      <c r="O224" s="17"/>
    </row>
    <row r="225" spans="3:15" ht="12.75">
      <c r="C225" s="9"/>
      <c r="D225" s="9"/>
      <c r="E225" s="324"/>
      <c r="F225" s="324"/>
      <c r="G225" s="11"/>
      <c r="H225" s="10"/>
      <c r="I225" s="10"/>
      <c r="J225" s="10"/>
      <c r="K225" s="10"/>
      <c r="L225" s="10"/>
      <c r="M225" s="10"/>
      <c r="N225" s="11"/>
      <c r="O225" s="17"/>
    </row>
    <row r="226" spans="3:15" ht="12.75">
      <c r="C226" s="9"/>
      <c r="D226" s="9"/>
      <c r="E226" s="324"/>
      <c r="F226" s="324"/>
      <c r="G226" s="11"/>
      <c r="H226" s="10"/>
      <c r="I226" s="10"/>
      <c r="J226" s="10"/>
      <c r="K226" s="10"/>
      <c r="L226" s="10"/>
      <c r="M226" s="10"/>
      <c r="N226" s="11"/>
      <c r="O226" s="17"/>
    </row>
    <row r="227" spans="3:15" ht="12.75">
      <c r="C227" s="9"/>
      <c r="D227" s="9"/>
      <c r="E227" s="324"/>
      <c r="F227" s="324"/>
      <c r="G227" s="11"/>
      <c r="H227" s="10"/>
      <c r="I227" s="10"/>
      <c r="J227" s="10"/>
      <c r="K227" s="10"/>
      <c r="L227" s="10"/>
      <c r="M227" s="10"/>
      <c r="N227" s="11"/>
      <c r="O227" s="17"/>
    </row>
    <row r="228" spans="3:15" ht="12.75">
      <c r="C228" s="9"/>
      <c r="D228" s="9"/>
      <c r="E228" s="324"/>
      <c r="F228" s="324"/>
      <c r="G228" s="11"/>
      <c r="H228" s="10"/>
      <c r="I228" s="10"/>
      <c r="J228" s="10"/>
      <c r="K228" s="10"/>
      <c r="L228" s="10"/>
      <c r="M228" s="10"/>
      <c r="N228" s="11"/>
      <c r="O228" s="17"/>
    </row>
    <row r="229" spans="3:15" ht="12.75">
      <c r="C229" s="9"/>
      <c r="D229" s="9"/>
      <c r="E229" s="324"/>
      <c r="F229" s="324"/>
      <c r="G229" s="11"/>
      <c r="H229" s="10"/>
      <c r="I229" s="10"/>
      <c r="J229" s="10"/>
      <c r="K229" s="10"/>
      <c r="L229" s="10"/>
      <c r="M229" s="10"/>
      <c r="N229" s="11"/>
      <c r="O229" s="17"/>
    </row>
    <row r="230" spans="3:15" ht="12.75">
      <c r="C230" s="9"/>
      <c r="D230" s="9"/>
      <c r="E230" s="324"/>
      <c r="F230" s="324"/>
      <c r="G230" s="11"/>
      <c r="H230" s="10"/>
      <c r="I230" s="10"/>
      <c r="J230" s="10"/>
      <c r="K230" s="10"/>
      <c r="L230" s="10"/>
      <c r="M230" s="10"/>
      <c r="N230" s="11"/>
      <c r="O230" s="17"/>
    </row>
    <row r="231" spans="3:15" ht="12.75">
      <c r="C231" s="9"/>
      <c r="D231" s="9"/>
      <c r="E231" s="324"/>
      <c r="F231" s="324"/>
      <c r="G231" s="11"/>
      <c r="H231" s="10"/>
      <c r="I231" s="10"/>
      <c r="J231" s="10"/>
      <c r="K231" s="10"/>
      <c r="L231" s="10"/>
      <c r="M231" s="10"/>
      <c r="N231" s="11"/>
      <c r="O231" s="17"/>
    </row>
    <row r="232" spans="3:15" ht="12.75">
      <c r="C232" s="9"/>
      <c r="D232" s="9"/>
      <c r="E232" s="324"/>
      <c r="F232" s="324"/>
      <c r="G232" s="11"/>
      <c r="H232" s="10"/>
      <c r="I232" s="10"/>
      <c r="J232" s="10"/>
      <c r="K232" s="10"/>
      <c r="L232" s="10"/>
      <c r="M232" s="10"/>
      <c r="N232" s="11"/>
      <c r="O232" s="17"/>
    </row>
    <row r="233" spans="3:15" ht="12.75">
      <c r="C233" s="9"/>
      <c r="D233" s="9"/>
      <c r="E233" s="324"/>
      <c r="F233" s="324"/>
      <c r="G233" s="11"/>
      <c r="H233" s="10"/>
      <c r="I233" s="10"/>
      <c r="J233" s="10"/>
      <c r="K233" s="10"/>
      <c r="L233" s="10"/>
      <c r="M233" s="10"/>
      <c r="N233" s="11"/>
      <c r="O233" s="17"/>
    </row>
    <row r="234" spans="3:15" ht="12.75">
      <c r="C234" s="9"/>
      <c r="D234" s="9"/>
      <c r="E234" s="324"/>
      <c r="F234" s="324"/>
      <c r="G234" s="11"/>
      <c r="H234" s="10"/>
      <c r="I234" s="10"/>
      <c r="J234" s="10"/>
      <c r="K234" s="10"/>
      <c r="L234" s="10"/>
      <c r="M234" s="10"/>
      <c r="N234" s="11"/>
      <c r="O234" s="17"/>
    </row>
    <row r="235" spans="3:15" ht="12.75">
      <c r="C235" s="9"/>
      <c r="D235" s="9"/>
      <c r="E235" s="324"/>
      <c r="F235" s="324"/>
      <c r="G235" s="11"/>
      <c r="H235" s="10"/>
      <c r="I235" s="10"/>
      <c r="J235" s="10"/>
      <c r="K235" s="10"/>
      <c r="L235" s="10"/>
      <c r="M235" s="10"/>
      <c r="N235" s="11"/>
      <c r="O235" s="17"/>
    </row>
    <row r="236" spans="3:15" ht="12.75">
      <c r="C236" s="9"/>
      <c r="D236" s="9"/>
      <c r="E236" s="324"/>
      <c r="F236" s="324"/>
      <c r="G236" s="11"/>
      <c r="H236" s="10"/>
      <c r="I236" s="10"/>
      <c r="J236" s="10"/>
      <c r="K236" s="10"/>
      <c r="L236" s="10"/>
      <c r="M236" s="10"/>
      <c r="N236" s="11"/>
      <c r="O236" s="17"/>
    </row>
    <row r="237" spans="3:15" ht="12.75">
      <c r="C237" s="9"/>
      <c r="D237" s="9"/>
      <c r="E237" s="324"/>
      <c r="F237" s="324"/>
      <c r="G237" s="11"/>
      <c r="H237" s="10"/>
      <c r="I237" s="10"/>
      <c r="J237" s="10"/>
      <c r="K237" s="10"/>
      <c r="L237" s="10"/>
      <c r="M237" s="10"/>
      <c r="N237" s="11"/>
      <c r="O237" s="17"/>
    </row>
    <row r="238" spans="3:15" ht="12.75">
      <c r="C238" s="9"/>
      <c r="D238" s="9"/>
      <c r="E238" s="324"/>
      <c r="F238" s="324"/>
      <c r="G238" s="11"/>
      <c r="H238" s="10"/>
      <c r="I238" s="10"/>
      <c r="J238" s="10"/>
      <c r="K238" s="10"/>
      <c r="L238" s="10"/>
      <c r="M238" s="10"/>
      <c r="N238" s="11"/>
      <c r="O238" s="17"/>
    </row>
    <row r="239" spans="3:15" ht="12.75">
      <c r="C239" s="9"/>
      <c r="D239" s="9"/>
      <c r="E239" s="324"/>
      <c r="F239" s="324"/>
      <c r="G239" s="11"/>
      <c r="H239" s="10"/>
      <c r="I239" s="10"/>
      <c r="J239" s="10"/>
      <c r="K239" s="10"/>
      <c r="L239" s="10"/>
      <c r="M239" s="10"/>
      <c r="N239" s="11"/>
      <c r="O239" s="17"/>
    </row>
    <row r="240" spans="3:15" ht="12.75">
      <c r="C240" s="9"/>
      <c r="D240" s="9"/>
      <c r="E240" s="324"/>
      <c r="F240" s="324"/>
      <c r="G240" s="11"/>
      <c r="H240" s="10"/>
      <c r="I240" s="10"/>
      <c r="J240" s="10"/>
      <c r="K240" s="10"/>
      <c r="L240" s="10"/>
      <c r="M240" s="10"/>
      <c r="N240" s="11"/>
      <c r="O240" s="17"/>
    </row>
    <row r="241" spans="3:15" ht="12.75">
      <c r="C241" s="9"/>
      <c r="D241" s="9"/>
      <c r="E241" s="324"/>
      <c r="F241" s="324"/>
      <c r="G241" s="11"/>
      <c r="H241" s="10"/>
      <c r="I241" s="10"/>
      <c r="J241" s="10"/>
      <c r="K241" s="10"/>
      <c r="L241" s="10"/>
      <c r="M241" s="10"/>
      <c r="N241" s="11"/>
      <c r="O241" s="17"/>
    </row>
    <row r="242" spans="3:15" ht="12.75">
      <c r="C242" s="9"/>
      <c r="D242" s="9"/>
      <c r="E242" s="324"/>
      <c r="F242" s="324"/>
      <c r="G242" s="11"/>
      <c r="H242" s="10"/>
      <c r="I242" s="10"/>
      <c r="J242" s="10"/>
      <c r="K242" s="10"/>
      <c r="L242" s="10"/>
      <c r="M242" s="10"/>
      <c r="N242" s="11"/>
      <c r="O242" s="17"/>
    </row>
    <row r="243" spans="3:15" ht="12.75">
      <c r="C243" s="9"/>
      <c r="D243" s="9"/>
      <c r="E243" s="324"/>
      <c r="F243" s="324"/>
      <c r="G243" s="11"/>
      <c r="H243" s="10"/>
      <c r="I243" s="10"/>
      <c r="J243" s="10"/>
      <c r="K243" s="10"/>
      <c r="L243" s="10"/>
      <c r="M243" s="10"/>
      <c r="N243" s="11"/>
      <c r="O243" s="17"/>
    </row>
    <row r="244" spans="3:15" ht="12.75">
      <c r="C244" s="9"/>
      <c r="D244" s="9"/>
      <c r="E244" s="324"/>
      <c r="F244" s="324"/>
      <c r="G244" s="11"/>
      <c r="H244" s="10"/>
      <c r="I244" s="10"/>
      <c r="J244" s="10"/>
      <c r="K244" s="10"/>
      <c r="L244" s="10"/>
      <c r="M244" s="10"/>
      <c r="N244" s="11"/>
      <c r="O244" s="17"/>
    </row>
    <row r="245" spans="3:15" ht="12.75">
      <c r="C245" s="9"/>
      <c r="D245" s="9"/>
      <c r="E245" s="324"/>
      <c r="F245" s="324"/>
      <c r="G245" s="11"/>
      <c r="H245" s="10"/>
      <c r="I245" s="10"/>
      <c r="J245" s="10"/>
      <c r="K245" s="10"/>
      <c r="L245" s="10"/>
      <c r="M245" s="10"/>
      <c r="N245" s="11"/>
      <c r="O245" s="17"/>
    </row>
    <row r="246" spans="3:15" ht="12.75">
      <c r="C246" s="9"/>
      <c r="D246" s="9"/>
      <c r="E246" s="324"/>
      <c r="F246" s="324"/>
      <c r="G246" s="11"/>
      <c r="H246" s="10"/>
      <c r="I246" s="10"/>
      <c r="J246" s="10"/>
      <c r="K246" s="10"/>
      <c r="L246" s="10"/>
      <c r="M246" s="10"/>
      <c r="N246" s="11"/>
      <c r="O246" s="17"/>
    </row>
    <row r="247" spans="3:15" ht="12.75">
      <c r="C247" s="9"/>
      <c r="D247" s="9"/>
      <c r="E247" s="324"/>
      <c r="F247" s="324"/>
      <c r="G247" s="11"/>
      <c r="H247" s="10"/>
      <c r="I247" s="10"/>
      <c r="J247" s="10"/>
      <c r="K247" s="10"/>
      <c r="L247" s="10"/>
      <c r="M247" s="10"/>
      <c r="N247" s="11"/>
      <c r="O247" s="17"/>
    </row>
    <row r="248" spans="3:15" ht="12.75">
      <c r="C248" s="9"/>
      <c r="D248" s="9"/>
      <c r="E248" s="324"/>
      <c r="F248" s="324"/>
      <c r="G248" s="11"/>
      <c r="H248" s="10"/>
      <c r="I248" s="10"/>
      <c r="J248" s="10"/>
      <c r="K248" s="10"/>
      <c r="L248" s="10"/>
      <c r="M248" s="10"/>
      <c r="N248" s="11"/>
      <c r="O248" s="17"/>
    </row>
    <row r="249" spans="3:15" ht="12.75">
      <c r="C249" s="9"/>
      <c r="D249" s="9"/>
      <c r="E249" s="324"/>
      <c r="F249" s="324"/>
      <c r="G249" s="11"/>
      <c r="H249" s="10"/>
      <c r="I249" s="10"/>
      <c r="J249" s="10"/>
      <c r="K249" s="10"/>
      <c r="L249" s="10"/>
      <c r="M249" s="10"/>
      <c r="N249" s="11"/>
      <c r="O249" s="17"/>
    </row>
    <row r="250" spans="3:15" ht="12.75">
      <c r="C250" s="9"/>
      <c r="D250" s="9"/>
      <c r="E250" s="324"/>
      <c r="F250" s="324"/>
      <c r="G250" s="11"/>
      <c r="H250" s="10"/>
      <c r="I250" s="10"/>
      <c r="J250" s="10"/>
      <c r="K250" s="10"/>
      <c r="L250" s="10"/>
      <c r="M250" s="10"/>
      <c r="N250" s="11"/>
      <c r="O250" s="17"/>
    </row>
    <row r="251" spans="3:15" ht="12.75">
      <c r="C251" s="9"/>
      <c r="D251" s="9"/>
      <c r="E251" s="324"/>
      <c r="F251" s="324"/>
      <c r="G251" s="11"/>
      <c r="H251" s="10"/>
      <c r="I251" s="10"/>
      <c r="J251" s="10"/>
      <c r="K251" s="10"/>
      <c r="L251" s="10"/>
      <c r="M251" s="10"/>
      <c r="N251" s="11"/>
      <c r="O251" s="17"/>
    </row>
    <row r="252" spans="3:15" ht="12.75">
      <c r="C252" s="9"/>
      <c r="D252" s="9"/>
      <c r="E252" s="324"/>
      <c r="F252" s="324"/>
      <c r="G252" s="11"/>
      <c r="H252" s="10"/>
      <c r="I252" s="10"/>
      <c r="J252" s="10"/>
      <c r="K252" s="10"/>
      <c r="L252" s="10"/>
      <c r="M252" s="10"/>
      <c r="N252" s="11"/>
      <c r="O252" s="17"/>
    </row>
    <row r="253" spans="3:15" ht="12.75">
      <c r="C253" s="9"/>
      <c r="D253" s="9"/>
      <c r="E253" s="324"/>
      <c r="F253" s="324"/>
      <c r="G253" s="11"/>
      <c r="H253" s="10"/>
      <c r="I253" s="10"/>
      <c r="J253" s="10"/>
      <c r="K253" s="10"/>
      <c r="L253" s="10"/>
      <c r="M253" s="10"/>
      <c r="N253" s="11"/>
      <c r="O253" s="17"/>
    </row>
    <row r="254" spans="3:15" ht="12.75">
      <c r="C254" s="9"/>
      <c r="D254" s="9"/>
      <c r="E254" s="324"/>
      <c r="F254" s="324"/>
      <c r="G254" s="11"/>
      <c r="H254" s="10"/>
      <c r="I254" s="10"/>
      <c r="J254" s="10"/>
      <c r="K254" s="10"/>
      <c r="L254" s="10"/>
      <c r="M254" s="10"/>
      <c r="N254" s="11"/>
      <c r="O254" s="17"/>
    </row>
    <row r="255" spans="3:15" ht="12.75">
      <c r="C255" s="9"/>
      <c r="D255" s="9"/>
      <c r="E255" s="324"/>
      <c r="F255" s="324"/>
      <c r="G255" s="11"/>
      <c r="H255" s="10"/>
      <c r="I255" s="10"/>
      <c r="J255" s="10"/>
      <c r="K255" s="10"/>
      <c r="L255" s="10"/>
      <c r="M255" s="10"/>
      <c r="N255" s="11"/>
      <c r="O255" s="17"/>
    </row>
    <row r="256" spans="3:15" ht="12.75">
      <c r="C256" s="9"/>
      <c r="D256" s="9"/>
      <c r="E256" s="324"/>
      <c r="F256" s="324"/>
      <c r="G256" s="11"/>
      <c r="H256" s="10"/>
      <c r="I256" s="10"/>
      <c r="J256" s="10"/>
      <c r="K256" s="10"/>
      <c r="L256" s="10"/>
      <c r="M256" s="10"/>
      <c r="N256" s="11"/>
      <c r="O256" s="17"/>
    </row>
    <row r="257" spans="3:15" ht="12.75">
      <c r="C257" s="9"/>
      <c r="D257" s="9"/>
      <c r="E257" s="324"/>
      <c r="F257" s="324"/>
      <c r="G257" s="11"/>
      <c r="H257" s="10"/>
      <c r="I257" s="10"/>
      <c r="J257" s="10"/>
      <c r="K257" s="10"/>
      <c r="L257" s="10"/>
      <c r="M257" s="10"/>
      <c r="N257" s="11"/>
      <c r="O257" s="17"/>
    </row>
    <row r="258" spans="3:15" ht="12.75">
      <c r="C258" s="9"/>
      <c r="D258" s="9"/>
      <c r="E258" s="324"/>
      <c r="F258" s="324"/>
      <c r="G258" s="11"/>
      <c r="H258" s="10"/>
      <c r="I258" s="10"/>
      <c r="J258" s="10"/>
      <c r="K258" s="10"/>
      <c r="L258" s="10"/>
      <c r="M258" s="10"/>
      <c r="N258" s="11"/>
      <c r="O258" s="17"/>
    </row>
    <row r="259" spans="3:15" ht="12.75">
      <c r="C259" s="9"/>
      <c r="D259" s="9"/>
      <c r="E259" s="324"/>
      <c r="F259" s="324"/>
      <c r="G259" s="11"/>
      <c r="H259" s="10"/>
      <c r="I259" s="10"/>
      <c r="J259" s="10"/>
      <c r="K259" s="10"/>
      <c r="L259" s="10"/>
      <c r="M259" s="10"/>
      <c r="N259" s="11"/>
      <c r="O259" s="17"/>
    </row>
    <row r="260" spans="3:15" ht="12.75">
      <c r="C260" s="9"/>
      <c r="D260" s="9"/>
      <c r="E260" s="324"/>
      <c r="F260" s="324"/>
      <c r="G260" s="11"/>
      <c r="H260" s="10"/>
      <c r="I260" s="10"/>
      <c r="J260" s="10"/>
      <c r="K260" s="10"/>
      <c r="L260" s="10"/>
      <c r="M260" s="10"/>
      <c r="N260" s="11"/>
      <c r="O260" s="17"/>
    </row>
    <row r="261" spans="3:15" ht="12.75">
      <c r="C261" s="9"/>
      <c r="D261" s="9"/>
      <c r="E261" s="324"/>
      <c r="F261" s="324"/>
      <c r="G261" s="11"/>
      <c r="H261" s="10"/>
      <c r="I261" s="10"/>
      <c r="J261" s="10"/>
      <c r="K261" s="10"/>
      <c r="L261" s="10"/>
      <c r="M261" s="10"/>
      <c r="N261" s="11"/>
      <c r="O261" s="17"/>
    </row>
    <row r="262" spans="3:15" ht="12.75">
      <c r="C262" s="9"/>
      <c r="D262" s="9"/>
      <c r="E262" s="324"/>
      <c r="F262" s="324"/>
      <c r="G262" s="11"/>
      <c r="H262" s="10"/>
      <c r="I262" s="10"/>
      <c r="J262" s="10"/>
      <c r="K262" s="10"/>
      <c r="L262" s="10"/>
      <c r="M262" s="10"/>
      <c r="N262" s="11"/>
      <c r="O262" s="17"/>
    </row>
    <row r="263" spans="3:15" ht="12.75">
      <c r="C263" s="9"/>
      <c r="D263" s="9"/>
      <c r="E263" s="324"/>
      <c r="F263" s="324"/>
      <c r="G263" s="11"/>
      <c r="H263" s="10"/>
      <c r="I263" s="10"/>
      <c r="J263" s="10"/>
      <c r="K263" s="10"/>
      <c r="L263" s="10"/>
      <c r="M263" s="10"/>
      <c r="N263" s="11"/>
      <c r="O263" s="17"/>
    </row>
    <row r="264" spans="3:15" ht="12.75">
      <c r="C264" s="9"/>
      <c r="D264" s="9"/>
      <c r="E264" s="324"/>
      <c r="F264" s="324"/>
      <c r="G264" s="11"/>
      <c r="H264" s="10"/>
      <c r="I264" s="10"/>
      <c r="J264" s="10"/>
      <c r="K264" s="10"/>
      <c r="L264" s="10"/>
      <c r="M264" s="10"/>
      <c r="N264" s="11"/>
      <c r="O264" s="17"/>
    </row>
    <row r="265" spans="3:15" ht="12.75">
      <c r="C265" s="9"/>
      <c r="D265" s="9"/>
      <c r="E265" s="324"/>
      <c r="F265" s="324"/>
      <c r="G265" s="11"/>
      <c r="H265" s="10"/>
      <c r="I265" s="10"/>
      <c r="J265" s="10"/>
      <c r="K265" s="10"/>
      <c r="L265" s="10"/>
      <c r="M265" s="10"/>
      <c r="N265" s="11"/>
      <c r="O265" s="17"/>
    </row>
    <row r="266" spans="3:15" ht="12.75">
      <c r="C266" s="9"/>
      <c r="D266" s="9"/>
      <c r="E266" s="324"/>
      <c r="F266" s="324"/>
      <c r="G266" s="11"/>
      <c r="H266" s="10"/>
      <c r="I266" s="10"/>
      <c r="J266" s="10"/>
      <c r="K266" s="10"/>
      <c r="L266" s="10"/>
      <c r="M266" s="10"/>
      <c r="N266" s="11"/>
      <c r="O266" s="17"/>
    </row>
    <row r="267" spans="3:15" ht="12.75">
      <c r="C267" s="9"/>
      <c r="D267" s="9"/>
      <c r="E267" s="324"/>
      <c r="F267" s="324"/>
      <c r="G267" s="11"/>
      <c r="H267" s="10"/>
      <c r="I267" s="10"/>
      <c r="J267" s="10"/>
      <c r="K267" s="10"/>
      <c r="L267" s="10"/>
      <c r="M267" s="10"/>
      <c r="N267" s="11"/>
      <c r="O267" s="17"/>
    </row>
    <row r="268" spans="3:15" ht="12.75">
      <c r="C268" s="9"/>
      <c r="D268" s="9"/>
      <c r="E268" s="324"/>
      <c r="F268" s="324"/>
      <c r="G268" s="11"/>
      <c r="H268" s="10"/>
      <c r="I268" s="10"/>
      <c r="J268" s="10"/>
      <c r="K268" s="10"/>
      <c r="L268" s="10"/>
      <c r="M268" s="10"/>
      <c r="N268" s="11"/>
      <c r="O268" s="17"/>
    </row>
    <row r="269" spans="3:15" ht="12.75">
      <c r="C269" s="9"/>
      <c r="D269" s="9"/>
      <c r="E269" s="324"/>
      <c r="F269" s="324"/>
      <c r="G269" s="11"/>
      <c r="H269" s="10"/>
      <c r="I269" s="10"/>
      <c r="J269" s="10"/>
      <c r="K269" s="10"/>
      <c r="L269" s="10"/>
      <c r="M269" s="10"/>
      <c r="N269" s="11"/>
      <c r="O269" s="17"/>
    </row>
    <row r="270" spans="3:15" ht="12.75">
      <c r="C270" s="9"/>
      <c r="D270" s="9"/>
      <c r="E270" s="324"/>
      <c r="F270" s="324"/>
      <c r="G270" s="11"/>
      <c r="H270" s="10"/>
      <c r="I270" s="10"/>
      <c r="J270" s="10"/>
      <c r="K270" s="10"/>
      <c r="L270" s="10"/>
      <c r="M270" s="10"/>
      <c r="N270" s="11"/>
      <c r="O270" s="17"/>
    </row>
    <row r="271" spans="3:15" ht="12.75">
      <c r="C271" s="9"/>
      <c r="D271" s="9"/>
      <c r="E271" s="324"/>
      <c r="F271" s="324"/>
      <c r="G271" s="11"/>
      <c r="H271" s="10"/>
      <c r="I271" s="10"/>
      <c r="J271" s="10"/>
      <c r="K271" s="10"/>
      <c r="L271" s="10"/>
      <c r="M271" s="10"/>
      <c r="N271" s="11"/>
      <c r="O271" s="17"/>
    </row>
    <row r="272" spans="3:15" ht="12.75">
      <c r="C272" s="9"/>
      <c r="D272" s="9"/>
      <c r="E272" s="324"/>
      <c r="F272" s="324"/>
      <c r="G272" s="11"/>
      <c r="H272" s="10"/>
      <c r="I272" s="10"/>
      <c r="J272" s="10"/>
      <c r="K272" s="10"/>
      <c r="L272" s="10"/>
      <c r="M272" s="10"/>
      <c r="N272" s="11"/>
      <c r="O272" s="17"/>
    </row>
    <row r="273" spans="3:15" ht="12.75">
      <c r="C273" s="9"/>
      <c r="D273" s="9"/>
      <c r="E273" s="324"/>
      <c r="F273" s="324"/>
      <c r="G273" s="11"/>
      <c r="H273" s="10"/>
      <c r="I273" s="10"/>
      <c r="J273" s="10"/>
      <c r="K273" s="10"/>
      <c r="L273" s="10"/>
      <c r="M273" s="10"/>
      <c r="N273" s="11"/>
      <c r="O273" s="17"/>
    </row>
    <row r="274" spans="3:15" ht="12.75">
      <c r="C274" s="9"/>
      <c r="D274" s="9"/>
      <c r="E274" s="324"/>
      <c r="F274" s="324"/>
      <c r="G274" s="11"/>
      <c r="H274" s="10"/>
      <c r="I274" s="10"/>
      <c r="J274" s="10"/>
      <c r="K274" s="10"/>
      <c r="L274" s="10"/>
      <c r="M274" s="10"/>
      <c r="N274" s="11"/>
      <c r="O274" s="17"/>
    </row>
    <row r="275" spans="3:15" ht="12.75">
      <c r="C275" s="9"/>
      <c r="D275" s="9"/>
      <c r="E275" s="324"/>
      <c r="F275" s="324"/>
      <c r="G275" s="11"/>
      <c r="H275" s="10"/>
      <c r="I275" s="10"/>
      <c r="J275" s="10"/>
      <c r="K275" s="10"/>
      <c r="L275" s="10"/>
      <c r="M275" s="10"/>
      <c r="N275" s="11"/>
      <c r="O275" s="17"/>
    </row>
    <row r="276" spans="3:15" ht="12.75">
      <c r="C276" s="9"/>
      <c r="D276" s="9"/>
      <c r="E276" s="324"/>
      <c r="F276" s="324"/>
      <c r="G276" s="11"/>
      <c r="H276" s="10"/>
      <c r="I276" s="10"/>
      <c r="J276" s="10"/>
      <c r="K276" s="10"/>
      <c r="L276" s="10"/>
      <c r="M276" s="10"/>
      <c r="N276" s="11"/>
      <c r="O276" s="17"/>
    </row>
    <row r="277" spans="3:15" ht="12.75">
      <c r="C277" s="9"/>
      <c r="D277" s="9"/>
      <c r="E277" s="324"/>
      <c r="F277" s="324"/>
      <c r="G277" s="11"/>
      <c r="H277" s="10"/>
      <c r="I277" s="10"/>
      <c r="J277" s="10"/>
      <c r="K277" s="10"/>
      <c r="L277" s="10"/>
      <c r="M277" s="10"/>
      <c r="N277" s="11"/>
      <c r="O277" s="17"/>
    </row>
    <row r="278" spans="3:15" ht="12.75">
      <c r="C278" s="9"/>
      <c r="D278" s="9"/>
      <c r="E278" s="324"/>
      <c r="F278" s="324"/>
      <c r="G278" s="11"/>
      <c r="H278" s="10"/>
      <c r="I278" s="10"/>
      <c r="J278" s="10"/>
      <c r="K278" s="10"/>
      <c r="L278" s="10"/>
      <c r="M278" s="10"/>
      <c r="N278" s="11"/>
      <c r="O278" s="17"/>
    </row>
    <row r="279" spans="3:15" ht="12.75">
      <c r="C279" s="9"/>
      <c r="D279" s="9"/>
      <c r="E279" s="324"/>
      <c r="F279" s="324"/>
      <c r="G279" s="11"/>
      <c r="H279" s="10"/>
      <c r="I279" s="10"/>
      <c r="J279" s="10"/>
      <c r="K279" s="10"/>
      <c r="L279" s="10"/>
      <c r="M279" s="10"/>
      <c r="N279" s="11"/>
      <c r="O279" s="17"/>
    </row>
    <row r="280" spans="3:15" ht="12.75">
      <c r="C280" s="9"/>
      <c r="D280" s="9"/>
      <c r="E280" s="324"/>
      <c r="F280" s="324"/>
      <c r="G280" s="11"/>
      <c r="H280" s="10"/>
      <c r="I280" s="10"/>
      <c r="J280" s="10"/>
      <c r="K280" s="10"/>
      <c r="L280" s="10"/>
      <c r="M280" s="10"/>
      <c r="N280" s="11"/>
      <c r="O280" s="17"/>
    </row>
    <row r="281" spans="3:15" ht="12.75">
      <c r="C281" s="9"/>
      <c r="D281" s="9"/>
      <c r="E281" s="324"/>
      <c r="F281" s="324"/>
      <c r="G281" s="11"/>
      <c r="H281" s="10"/>
      <c r="I281" s="10"/>
      <c r="J281" s="10"/>
      <c r="K281" s="10"/>
      <c r="L281" s="10"/>
      <c r="M281" s="10"/>
      <c r="N281" s="11"/>
      <c r="O281" s="17"/>
    </row>
    <row r="282" spans="3:15" ht="12.75">
      <c r="C282" s="9"/>
      <c r="D282" s="9"/>
      <c r="E282" s="324"/>
      <c r="F282" s="324"/>
      <c r="G282" s="11"/>
      <c r="H282" s="10"/>
      <c r="I282" s="10"/>
      <c r="J282" s="10"/>
      <c r="K282" s="10"/>
      <c r="L282" s="10"/>
      <c r="M282" s="10"/>
      <c r="N282" s="11"/>
      <c r="O282" s="17"/>
    </row>
    <row r="283" spans="3:15" ht="12.75">
      <c r="C283" s="9"/>
      <c r="D283" s="9"/>
      <c r="E283" s="324"/>
      <c r="F283" s="324"/>
      <c r="G283" s="11"/>
      <c r="H283" s="10"/>
      <c r="I283" s="10"/>
      <c r="J283" s="10"/>
      <c r="K283" s="10"/>
      <c r="L283" s="10"/>
      <c r="M283" s="10"/>
      <c r="N283" s="11"/>
      <c r="O283" s="17"/>
    </row>
    <row r="284" spans="3:15" ht="12.75">
      <c r="C284" s="9"/>
      <c r="D284" s="9"/>
      <c r="E284" s="324"/>
      <c r="F284" s="324"/>
      <c r="G284" s="11"/>
      <c r="H284" s="10"/>
      <c r="I284" s="10"/>
      <c r="J284" s="10"/>
      <c r="K284" s="10"/>
      <c r="L284" s="10"/>
      <c r="M284" s="10"/>
      <c r="N284" s="11"/>
      <c r="O284" s="17"/>
    </row>
    <row r="285" spans="3:15" ht="12.75">
      <c r="C285" s="9"/>
      <c r="D285" s="9"/>
      <c r="E285" s="324"/>
      <c r="F285" s="324"/>
      <c r="G285" s="11"/>
      <c r="H285" s="10"/>
      <c r="I285" s="10"/>
      <c r="J285" s="10"/>
      <c r="K285" s="10"/>
      <c r="L285" s="10"/>
      <c r="M285" s="10"/>
      <c r="N285" s="11"/>
      <c r="O285" s="17"/>
    </row>
    <row r="286" spans="3:15" ht="12.75">
      <c r="C286" s="9"/>
      <c r="D286" s="9"/>
      <c r="E286" s="324"/>
      <c r="F286" s="324"/>
      <c r="G286" s="11"/>
      <c r="H286" s="10"/>
      <c r="I286" s="10"/>
      <c r="J286" s="10"/>
      <c r="K286" s="10"/>
      <c r="L286" s="10"/>
      <c r="M286" s="10"/>
      <c r="N286" s="11"/>
      <c r="O286" s="17"/>
    </row>
    <row r="287" spans="3:15" ht="12.75">
      <c r="C287" s="9"/>
      <c r="D287" s="9"/>
      <c r="E287" s="324"/>
      <c r="F287" s="324"/>
      <c r="G287" s="11"/>
      <c r="H287" s="10"/>
      <c r="I287" s="10"/>
      <c r="J287" s="10"/>
      <c r="K287" s="10"/>
      <c r="L287" s="10"/>
      <c r="M287" s="10"/>
      <c r="N287" s="11"/>
      <c r="O287" s="17"/>
    </row>
    <row r="288" spans="3:15" ht="12.75">
      <c r="C288" s="9"/>
      <c r="D288" s="9"/>
      <c r="E288" s="324"/>
      <c r="F288" s="324"/>
      <c r="G288" s="11"/>
      <c r="H288" s="10"/>
      <c r="I288" s="10"/>
      <c r="J288" s="10"/>
      <c r="K288" s="10"/>
      <c r="L288" s="10"/>
      <c r="M288" s="10"/>
      <c r="N288" s="11"/>
      <c r="O288" s="17"/>
    </row>
    <row r="289" spans="3:15" ht="12.75">
      <c r="C289" s="9"/>
      <c r="D289" s="9"/>
      <c r="E289" s="324"/>
      <c r="F289" s="324"/>
      <c r="G289" s="11"/>
      <c r="H289" s="10"/>
      <c r="I289" s="10"/>
      <c r="J289" s="10"/>
      <c r="K289" s="10"/>
      <c r="L289" s="10"/>
      <c r="M289" s="10"/>
      <c r="N289" s="11"/>
      <c r="O289" s="17"/>
    </row>
    <row r="290" spans="3:15" ht="12.75">
      <c r="C290" s="9"/>
      <c r="D290" s="9"/>
      <c r="E290" s="324"/>
      <c r="F290" s="324"/>
      <c r="G290" s="11"/>
      <c r="H290" s="10"/>
      <c r="I290" s="10"/>
      <c r="J290" s="10"/>
      <c r="K290" s="10"/>
      <c r="L290" s="10"/>
      <c r="M290" s="10"/>
      <c r="N290" s="11"/>
      <c r="O290" s="17"/>
    </row>
    <row r="291" spans="3:15" ht="12.75">
      <c r="C291" s="9"/>
      <c r="D291" s="9"/>
      <c r="E291" s="324"/>
      <c r="F291" s="324"/>
      <c r="G291" s="11"/>
      <c r="H291" s="10"/>
      <c r="I291" s="10"/>
      <c r="J291" s="10"/>
      <c r="K291" s="10"/>
      <c r="L291" s="10"/>
      <c r="M291" s="10"/>
      <c r="N291" s="11"/>
      <c r="O291" s="17"/>
    </row>
    <row r="292" spans="3:15" ht="12.75">
      <c r="C292" s="9"/>
      <c r="D292" s="9"/>
      <c r="E292" s="324"/>
      <c r="F292" s="324"/>
      <c r="G292" s="11"/>
      <c r="H292" s="10"/>
      <c r="I292" s="10"/>
      <c r="J292" s="10"/>
      <c r="K292" s="10"/>
      <c r="L292" s="10"/>
      <c r="M292" s="10"/>
      <c r="N292" s="11"/>
      <c r="O292" s="17"/>
    </row>
    <row r="293" spans="3:15" ht="12.75">
      <c r="C293" s="9"/>
      <c r="D293" s="9"/>
      <c r="E293" s="324"/>
      <c r="F293" s="324"/>
      <c r="G293" s="11"/>
      <c r="H293" s="10"/>
      <c r="I293" s="10"/>
      <c r="J293" s="10"/>
      <c r="K293" s="10"/>
      <c r="L293" s="10"/>
      <c r="M293" s="10"/>
      <c r="N293" s="11"/>
      <c r="O293" s="17"/>
    </row>
    <row r="294" spans="3:15" ht="12.75">
      <c r="C294" s="9"/>
      <c r="D294" s="9"/>
      <c r="E294" s="324"/>
      <c r="F294" s="324"/>
      <c r="G294" s="11"/>
      <c r="H294" s="10"/>
      <c r="I294" s="10"/>
      <c r="J294" s="10"/>
      <c r="K294" s="10"/>
      <c r="L294" s="10"/>
      <c r="M294" s="10"/>
      <c r="N294" s="11"/>
      <c r="O294" s="17"/>
    </row>
    <row r="295" spans="3:15" ht="12.75">
      <c r="C295" s="9"/>
      <c r="D295" s="9"/>
      <c r="E295" s="324"/>
      <c r="F295" s="324"/>
      <c r="G295" s="11"/>
      <c r="H295" s="10"/>
      <c r="I295" s="10"/>
      <c r="J295" s="10"/>
      <c r="K295" s="10"/>
      <c r="L295" s="10"/>
      <c r="M295" s="10"/>
      <c r="N295" s="11"/>
      <c r="O295" s="17"/>
    </row>
    <row r="296" spans="3:15" ht="12.75">
      <c r="C296" s="9"/>
      <c r="D296" s="9"/>
      <c r="E296" s="324"/>
      <c r="F296" s="324"/>
      <c r="G296" s="11"/>
      <c r="H296" s="10"/>
      <c r="I296" s="10"/>
      <c r="J296" s="10"/>
      <c r="K296" s="10"/>
      <c r="L296" s="10"/>
      <c r="M296" s="10"/>
      <c r="N296" s="11"/>
      <c r="O296" s="17"/>
    </row>
    <row r="297" spans="3:15" ht="12.75">
      <c r="C297" s="9"/>
      <c r="D297" s="9"/>
      <c r="E297" s="324"/>
      <c r="F297" s="324"/>
      <c r="G297" s="11"/>
      <c r="H297" s="10"/>
      <c r="I297" s="10"/>
      <c r="J297" s="10"/>
      <c r="K297" s="10"/>
      <c r="L297" s="10"/>
      <c r="M297" s="10"/>
      <c r="N297" s="11"/>
      <c r="O297" s="17"/>
    </row>
    <row r="298" spans="3:15" ht="12.75">
      <c r="C298" s="9"/>
      <c r="D298" s="9"/>
      <c r="E298" s="324"/>
      <c r="F298" s="324"/>
      <c r="G298" s="11"/>
      <c r="H298" s="10"/>
      <c r="I298" s="10"/>
      <c r="J298" s="10"/>
      <c r="K298" s="10"/>
      <c r="L298" s="10"/>
      <c r="M298" s="10"/>
      <c r="N298" s="11"/>
      <c r="O298" s="17"/>
    </row>
    <row r="299" spans="3:15" ht="12.75">
      <c r="C299" s="9"/>
      <c r="D299" s="9"/>
      <c r="E299" s="324"/>
      <c r="F299" s="324"/>
      <c r="G299" s="11"/>
      <c r="H299" s="10"/>
      <c r="I299" s="10"/>
      <c r="J299" s="10"/>
      <c r="K299" s="10"/>
      <c r="L299" s="10"/>
      <c r="M299" s="10"/>
      <c r="N299" s="11"/>
      <c r="O299" s="17"/>
    </row>
    <row r="300" spans="3:15" ht="12.75">
      <c r="C300" s="9"/>
      <c r="D300" s="9"/>
      <c r="E300" s="324"/>
      <c r="F300" s="324"/>
      <c r="G300" s="11"/>
      <c r="H300" s="10"/>
      <c r="I300" s="10"/>
      <c r="J300" s="10"/>
      <c r="K300" s="10"/>
      <c r="L300" s="10"/>
      <c r="M300" s="10"/>
      <c r="N300" s="11"/>
      <c r="O300" s="17"/>
    </row>
    <row r="301" spans="3:15" ht="12.75">
      <c r="C301" s="9"/>
      <c r="D301" s="9"/>
      <c r="E301" s="324"/>
      <c r="F301" s="324"/>
      <c r="G301" s="11"/>
      <c r="H301" s="10"/>
      <c r="I301" s="10"/>
      <c r="J301" s="10"/>
      <c r="K301" s="10"/>
      <c r="L301" s="10"/>
      <c r="M301" s="10"/>
      <c r="N301" s="11"/>
      <c r="O301" s="17"/>
    </row>
    <row r="302" spans="3:15" ht="12.75">
      <c r="C302" s="9"/>
      <c r="D302" s="9"/>
      <c r="E302" s="324"/>
      <c r="F302" s="324"/>
      <c r="G302" s="11"/>
      <c r="H302" s="10"/>
      <c r="I302" s="10"/>
      <c r="J302" s="10"/>
      <c r="K302" s="10"/>
      <c r="L302" s="10"/>
      <c r="M302" s="10"/>
      <c r="N302" s="11"/>
      <c r="O302" s="17"/>
    </row>
    <row r="303" spans="3:15" ht="12.75">
      <c r="C303" s="9"/>
      <c r="D303" s="9"/>
      <c r="E303" s="324"/>
      <c r="F303" s="324"/>
      <c r="G303" s="11"/>
      <c r="H303" s="10"/>
      <c r="I303" s="10"/>
      <c r="J303" s="10"/>
      <c r="K303" s="10"/>
      <c r="L303" s="10"/>
      <c r="M303" s="10"/>
      <c r="N303" s="11"/>
      <c r="O303" s="17"/>
    </row>
    <row r="304" spans="3:15" ht="12.75">
      <c r="C304" s="9"/>
      <c r="D304" s="9"/>
      <c r="E304" s="324"/>
      <c r="F304" s="324"/>
      <c r="G304" s="11"/>
      <c r="H304" s="10"/>
      <c r="I304" s="10"/>
      <c r="J304" s="10"/>
      <c r="K304" s="10"/>
      <c r="L304" s="10"/>
      <c r="M304" s="10"/>
      <c r="N304" s="11"/>
      <c r="O304" s="17"/>
    </row>
    <row r="305" spans="3:15" ht="12.75">
      <c r="C305" s="9"/>
      <c r="D305" s="9"/>
      <c r="E305" s="324"/>
      <c r="F305" s="324"/>
      <c r="G305" s="11"/>
      <c r="H305" s="10"/>
      <c r="I305" s="10"/>
      <c r="J305" s="10"/>
      <c r="K305" s="10"/>
      <c r="L305" s="10"/>
      <c r="M305" s="10"/>
      <c r="N305" s="11"/>
      <c r="O305" s="17"/>
    </row>
    <row r="306" spans="3:15" ht="12.75">
      <c r="C306" s="9"/>
      <c r="D306" s="9"/>
      <c r="E306" s="324"/>
      <c r="F306" s="324"/>
      <c r="G306" s="11"/>
      <c r="H306" s="10"/>
      <c r="I306" s="10"/>
      <c r="J306" s="10"/>
      <c r="K306" s="10"/>
      <c r="L306" s="10"/>
      <c r="M306" s="10"/>
      <c r="N306" s="11"/>
      <c r="O306" s="17"/>
    </row>
    <row r="307" spans="3:15" ht="12.75">
      <c r="C307" s="9"/>
      <c r="D307" s="9"/>
      <c r="E307" s="324"/>
      <c r="F307" s="324"/>
      <c r="G307" s="11"/>
      <c r="H307" s="10"/>
      <c r="I307" s="10"/>
      <c r="J307" s="10"/>
      <c r="K307" s="10"/>
      <c r="L307" s="10"/>
      <c r="M307" s="10"/>
      <c r="N307" s="11"/>
      <c r="O307" s="17"/>
    </row>
    <row r="308" spans="3:15" ht="12.75">
      <c r="C308" s="9"/>
      <c r="D308" s="9"/>
      <c r="E308" s="324"/>
      <c r="F308" s="324"/>
      <c r="G308" s="11"/>
      <c r="H308" s="10"/>
      <c r="I308" s="10"/>
      <c r="J308" s="10"/>
      <c r="K308" s="10"/>
      <c r="L308" s="10"/>
      <c r="M308" s="10"/>
      <c r="N308" s="11"/>
      <c r="O308" s="17"/>
    </row>
    <row r="309" spans="3:15" ht="12.75">
      <c r="C309" s="9"/>
      <c r="D309" s="9"/>
      <c r="E309" s="324"/>
      <c r="F309" s="324"/>
      <c r="G309" s="11"/>
      <c r="H309" s="10"/>
      <c r="I309" s="10"/>
      <c r="J309" s="10"/>
      <c r="K309" s="10"/>
      <c r="L309" s="10"/>
      <c r="M309" s="10"/>
      <c r="N309" s="11"/>
      <c r="O309" s="17"/>
    </row>
    <row r="310" spans="3:15" ht="12.75">
      <c r="C310" s="9"/>
      <c r="D310" s="9"/>
      <c r="E310" s="324"/>
      <c r="F310" s="324"/>
      <c r="G310" s="11"/>
      <c r="H310" s="10"/>
      <c r="I310" s="10"/>
      <c r="J310" s="10"/>
      <c r="K310" s="10"/>
      <c r="L310" s="10"/>
      <c r="M310" s="10"/>
      <c r="N310" s="11"/>
      <c r="O310" s="17"/>
    </row>
    <row r="311" spans="3:15" ht="12.75">
      <c r="C311" s="9"/>
      <c r="D311" s="9"/>
      <c r="E311" s="324"/>
      <c r="F311" s="324"/>
      <c r="G311" s="11"/>
      <c r="H311" s="10"/>
      <c r="I311" s="10"/>
      <c r="J311" s="10"/>
      <c r="K311" s="10"/>
      <c r="L311" s="10"/>
      <c r="M311" s="10"/>
      <c r="N311" s="11"/>
      <c r="O311" s="17"/>
    </row>
    <row r="312" spans="3:15" ht="12.75">
      <c r="C312" s="9"/>
      <c r="D312" s="9"/>
      <c r="E312" s="324"/>
      <c r="F312" s="324"/>
      <c r="G312" s="11"/>
      <c r="H312" s="10"/>
      <c r="I312" s="10"/>
      <c r="J312" s="10"/>
      <c r="K312" s="10"/>
      <c r="L312" s="10"/>
      <c r="M312" s="10"/>
      <c r="N312" s="11"/>
      <c r="O312" s="17"/>
    </row>
    <row r="313" spans="3:15" ht="12.75">
      <c r="C313" s="9"/>
      <c r="D313" s="9"/>
      <c r="E313" s="324"/>
      <c r="F313" s="324"/>
      <c r="G313" s="11"/>
      <c r="H313" s="10"/>
      <c r="I313" s="10"/>
      <c r="J313" s="10"/>
      <c r="K313" s="10"/>
      <c r="L313" s="10"/>
      <c r="M313" s="10"/>
      <c r="N313" s="11"/>
      <c r="O313" s="17"/>
    </row>
    <row r="314" spans="3:15" ht="12.75">
      <c r="C314" s="9"/>
      <c r="D314" s="9"/>
      <c r="E314" s="324"/>
      <c r="F314" s="324"/>
      <c r="G314" s="11"/>
      <c r="H314" s="10"/>
      <c r="I314" s="10"/>
      <c r="J314" s="10"/>
      <c r="K314" s="10"/>
      <c r="L314" s="10"/>
      <c r="M314" s="10"/>
      <c r="N314" s="11"/>
      <c r="O314" s="17"/>
    </row>
    <row r="315" spans="3:15" ht="12.75">
      <c r="C315" s="9"/>
      <c r="D315" s="9"/>
      <c r="E315" s="324"/>
      <c r="F315" s="324"/>
      <c r="G315" s="11"/>
      <c r="H315" s="10"/>
      <c r="I315" s="10"/>
      <c r="J315" s="10"/>
      <c r="K315" s="10"/>
      <c r="L315" s="10"/>
      <c r="M315" s="10"/>
      <c r="N315" s="11"/>
      <c r="O315" s="17"/>
    </row>
    <row r="316" spans="3:15" ht="12.75">
      <c r="C316" s="9"/>
      <c r="D316" s="9"/>
      <c r="E316" s="324"/>
      <c r="F316" s="324"/>
      <c r="G316" s="11"/>
      <c r="H316" s="10"/>
      <c r="I316" s="10"/>
      <c r="J316" s="10"/>
      <c r="K316" s="10"/>
      <c r="L316" s="10"/>
      <c r="M316" s="10"/>
      <c r="N316" s="11"/>
      <c r="O316" s="17"/>
    </row>
    <row r="317" spans="3:15" ht="12.75">
      <c r="C317" s="9"/>
      <c r="D317" s="9"/>
      <c r="E317" s="324"/>
      <c r="F317" s="324"/>
      <c r="G317" s="11"/>
      <c r="H317" s="10"/>
      <c r="I317" s="10"/>
      <c r="J317" s="10"/>
      <c r="K317" s="10"/>
      <c r="L317" s="10"/>
      <c r="M317" s="10"/>
      <c r="N317" s="11"/>
      <c r="O317" s="17"/>
    </row>
    <row r="318" spans="3:15" ht="12.75">
      <c r="C318" s="9"/>
      <c r="D318" s="9"/>
      <c r="E318" s="324"/>
      <c r="F318" s="324"/>
      <c r="G318" s="11"/>
      <c r="H318" s="10"/>
      <c r="I318" s="10"/>
      <c r="J318" s="10"/>
      <c r="K318" s="10"/>
      <c r="L318" s="10"/>
      <c r="M318" s="10"/>
      <c r="N318" s="11"/>
      <c r="O318" s="17"/>
    </row>
    <row r="319" spans="3:15" ht="12.75">
      <c r="C319" s="9"/>
      <c r="D319" s="9"/>
      <c r="E319" s="324"/>
      <c r="F319" s="324"/>
      <c r="G319" s="11"/>
      <c r="H319" s="10"/>
      <c r="I319" s="10"/>
      <c r="J319" s="10"/>
      <c r="K319" s="10"/>
      <c r="L319" s="10"/>
      <c r="M319" s="10"/>
      <c r="N319" s="11"/>
      <c r="O319" s="17"/>
    </row>
    <row r="320" spans="3:15" ht="12.75">
      <c r="C320" s="9"/>
      <c r="D320" s="9"/>
      <c r="E320" s="324"/>
      <c r="F320" s="324"/>
      <c r="G320" s="11"/>
      <c r="H320" s="10"/>
      <c r="I320" s="10"/>
      <c r="J320" s="10"/>
      <c r="K320" s="10"/>
      <c r="L320" s="10"/>
      <c r="M320" s="10"/>
      <c r="N320" s="11"/>
      <c r="O320" s="17"/>
    </row>
    <row r="321" spans="3:15" ht="12.75">
      <c r="C321" s="9"/>
      <c r="D321" s="9"/>
      <c r="E321" s="324"/>
      <c r="F321" s="324"/>
      <c r="G321" s="11"/>
      <c r="H321" s="10"/>
      <c r="I321" s="10"/>
      <c r="J321" s="10"/>
      <c r="K321" s="10"/>
      <c r="L321" s="10"/>
      <c r="M321" s="10"/>
      <c r="N321" s="11"/>
      <c r="O321" s="17"/>
    </row>
    <row r="322" spans="3:15" ht="12.75">
      <c r="C322" s="9"/>
      <c r="D322" s="9"/>
      <c r="E322" s="324"/>
      <c r="F322" s="324"/>
      <c r="G322" s="11"/>
      <c r="H322" s="10"/>
      <c r="I322" s="10"/>
      <c r="J322" s="10"/>
      <c r="K322" s="10"/>
      <c r="L322" s="10"/>
      <c r="M322" s="10"/>
      <c r="N322" s="11"/>
      <c r="O322" s="17"/>
    </row>
    <row r="323" spans="3:15" ht="12.75">
      <c r="C323" s="9"/>
      <c r="D323" s="9"/>
      <c r="E323" s="324"/>
      <c r="F323" s="324"/>
      <c r="G323" s="11"/>
      <c r="H323" s="10"/>
      <c r="I323" s="10"/>
      <c r="J323" s="10"/>
      <c r="K323" s="10"/>
      <c r="L323" s="10"/>
      <c r="M323" s="10"/>
      <c r="N323" s="11"/>
      <c r="O323" s="17"/>
    </row>
    <row r="324" spans="3:15" ht="12.75">
      <c r="C324" s="9"/>
      <c r="D324" s="9"/>
      <c r="E324" s="324"/>
      <c r="F324" s="324"/>
      <c r="G324" s="11"/>
      <c r="H324" s="10"/>
      <c r="I324" s="10"/>
      <c r="J324" s="10"/>
      <c r="K324" s="10"/>
      <c r="L324" s="10"/>
      <c r="M324" s="10"/>
      <c r="N324" s="11"/>
      <c r="O324" s="17"/>
    </row>
    <row r="325" spans="3:15" ht="12.75">
      <c r="C325" s="9"/>
      <c r="D325" s="9"/>
      <c r="E325" s="324"/>
      <c r="F325" s="324"/>
      <c r="G325" s="11"/>
      <c r="H325" s="10"/>
      <c r="I325" s="10"/>
      <c r="J325" s="10"/>
      <c r="K325" s="10"/>
      <c r="L325" s="10"/>
      <c r="M325" s="10"/>
      <c r="N325" s="11"/>
      <c r="O325" s="17"/>
    </row>
    <row r="326" spans="3:15" ht="12.75">
      <c r="C326" s="9"/>
      <c r="D326" s="9"/>
      <c r="E326" s="324"/>
      <c r="F326" s="324"/>
      <c r="G326" s="11"/>
      <c r="H326" s="10"/>
      <c r="I326" s="10"/>
      <c r="J326" s="10"/>
      <c r="K326" s="10"/>
      <c r="L326" s="10"/>
      <c r="M326" s="10"/>
      <c r="N326" s="11"/>
      <c r="O326" s="17"/>
    </row>
    <row r="327" spans="3:15" ht="12.75">
      <c r="C327" s="9"/>
      <c r="D327" s="9"/>
      <c r="E327" s="324"/>
      <c r="F327" s="324"/>
      <c r="G327" s="11"/>
      <c r="H327" s="10"/>
      <c r="I327" s="10"/>
      <c r="J327" s="10"/>
      <c r="K327" s="10"/>
      <c r="L327" s="10"/>
      <c r="M327" s="10"/>
      <c r="N327" s="11"/>
      <c r="O327" s="17"/>
    </row>
    <row r="328" spans="3:15" ht="12.75">
      <c r="C328" s="9"/>
      <c r="D328" s="9"/>
      <c r="E328" s="324"/>
      <c r="F328" s="324"/>
      <c r="G328" s="11"/>
      <c r="H328" s="10"/>
      <c r="I328" s="10"/>
      <c r="J328" s="10"/>
      <c r="K328" s="10"/>
      <c r="L328" s="10"/>
      <c r="M328" s="10"/>
      <c r="N328" s="11"/>
      <c r="O328" s="17"/>
    </row>
    <row r="329" spans="3:15" ht="12.75">
      <c r="C329" s="9"/>
      <c r="D329" s="9"/>
      <c r="E329" s="324"/>
      <c r="F329" s="324"/>
      <c r="G329" s="11"/>
      <c r="H329" s="10"/>
      <c r="I329" s="10"/>
      <c r="J329" s="10"/>
      <c r="K329" s="10"/>
      <c r="L329" s="10"/>
      <c r="M329" s="10"/>
      <c r="N329" s="11"/>
      <c r="O329" s="17"/>
    </row>
    <row r="330" spans="3:15" ht="12.75">
      <c r="C330" s="9"/>
      <c r="D330" s="9"/>
      <c r="E330" s="324"/>
      <c r="F330" s="324"/>
      <c r="G330" s="11"/>
      <c r="H330" s="10"/>
      <c r="I330" s="10"/>
      <c r="J330" s="10"/>
      <c r="K330" s="10"/>
      <c r="L330" s="10"/>
      <c r="M330" s="10"/>
      <c r="N330" s="11"/>
      <c r="O330" s="17"/>
    </row>
    <row r="331" spans="3:15" ht="12.75">
      <c r="C331" s="9"/>
      <c r="D331" s="9"/>
      <c r="E331" s="324"/>
      <c r="F331" s="324"/>
      <c r="G331" s="11"/>
      <c r="H331" s="10"/>
      <c r="I331" s="10"/>
      <c r="J331" s="10"/>
      <c r="K331" s="10"/>
      <c r="L331" s="10"/>
      <c r="M331" s="10"/>
      <c r="N331" s="11"/>
      <c r="O331" s="17"/>
    </row>
    <row r="332" spans="3:15" ht="12.75">
      <c r="C332" s="9"/>
      <c r="D332" s="9"/>
      <c r="E332" s="324"/>
      <c r="F332" s="324"/>
      <c r="G332" s="11"/>
      <c r="H332" s="10"/>
      <c r="I332" s="10"/>
      <c r="J332" s="10"/>
      <c r="K332" s="10"/>
      <c r="L332" s="10"/>
      <c r="M332" s="10"/>
      <c r="N332" s="11"/>
      <c r="O332" s="17"/>
    </row>
    <row r="333" spans="3:15" ht="12.75">
      <c r="C333" s="9"/>
      <c r="D333" s="9"/>
      <c r="E333" s="324"/>
      <c r="F333" s="324"/>
      <c r="G333" s="11"/>
      <c r="H333" s="10"/>
      <c r="I333" s="10"/>
      <c r="J333" s="10"/>
      <c r="K333" s="10"/>
      <c r="L333" s="10"/>
      <c r="M333" s="10"/>
      <c r="N333" s="11"/>
      <c r="O333" s="17"/>
    </row>
    <row r="334" spans="3:15" ht="12.75">
      <c r="C334" s="9"/>
      <c r="D334" s="9"/>
      <c r="E334" s="324"/>
      <c r="F334" s="324"/>
      <c r="G334" s="11"/>
      <c r="H334" s="10"/>
      <c r="I334" s="10"/>
      <c r="J334" s="10"/>
      <c r="K334" s="10"/>
      <c r="L334" s="10"/>
      <c r="M334" s="10"/>
      <c r="N334" s="11"/>
      <c r="O334" s="17"/>
    </row>
    <row r="335" spans="3:15" ht="12.75">
      <c r="C335" s="9"/>
      <c r="D335" s="9"/>
      <c r="E335" s="324"/>
      <c r="F335" s="324"/>
      <c r="G335" s="11"/>
      <c r="H335" s="10"/>
      <c r="I335" s="10"/>
      <c r="J335" s="10"/>
      <c r="K335" s="10"/>
      <c r="L335" s="10"/>
      <c r="M335" s="10"/>
      <c r="N335" s="11"/>
      <c r="O335" s="17"/>
    </row>
    <row r="336" spans="3:15" ht="12.75">
      <c r="C336" s="9"/>
      <c r="D336" s="9"/>
      <c r="E336" s="324"/>
      <c r="F336" s="324"/>
      <c r="G336" s="11"/>
      <c r="H336" s="10"/>
      <c r="I336" s="10"/>
      <c r="J336" s="10"/>
      <c r="K336" s="10"/>
      <c r="L336" s="10"/>
      <c r="M336" s="10"/>
      <c r="N336" s="11"/>
      <c r="O336" s="17"/>
    </row>
    <row r="337" spans="3:15" ht="12.75">
      <c r="C337" s="9"/>
      <c r="D337" s="9"/>
      <c r="E337" s="324"/>
      <c r="F337" s="324"/>
      <c r="G337" s="11"/>
      <c r="H337" s="10"/>
      <c r="I337" s="10"/>
      <c r="J337" s="10"/>
      <c r="K337" s="10"/>
      <c r="L337" s="10"/>
      <c r="M337" s="10"/>
      <c r="N337" s="11"/>
      <c r="O337" s="17"/>
    </row>
    <row r="338" spans="3:15" ht="12.75">
      <c r="C338" s="9"/>
      <c r="D338" s="9"/>
      <c r="E338" s="324"/>
      <c r="F338" s="324"/>
      <c r="G338" s="11"/>
      <c r="H338" s="10"/>
      <c r="I338" s="10"/>
      <c r="J338" s="10"/>
      <c r="K338" s="10"/>
      <c r="L338" s="10"/>
      <c r="M338" s="10"/>
      <c r="N338" s="11"/>
      <c r="O338" s="17"/>
    </row>
    <row r="339" spans="3:15" ht="12.75">
      <c r="C339" s="9"/>
      <c r="D339" s="9"/>
      <c r="E339" s="324"/>
      <c r="F339" s="324"/>
      <c r="G339" s="11"/>
      <c r="H339" s="10"/>
      <c r="I339" s="10"/>
      <c r="J339" s="10"/>
      <c r="K339" s="10"/>
      <c r="L339" s="10"/>
      <c r="M339" s="10"/>
      <c r="N339" s="11"/>
      <c r="O339" s="17"/>
    </row>
    <row r="340" spans="3:15" ht="12.75">
      <c r="C340" s="9"/>
      <c r="D340" s="9"/>
      <c r="E340" s="324"/>
      <c r="F340" s="324"/>
      <c r="G340" s="11"/>
      <c r="H340" s="10"/>
      <c r="I340" s="10"/>
      <c r="J340" s="10"/>
      <c r="K340" s="10"/>
      <c r="L340" s="10"/>
      <c r="M340" s="10"/>
      <c r="N340" s="11"/>
      <c r="O340" s="17"/>
    </row>
    <row r="341" spans="3:15" ht="12.75">
      <c r="C341" s="9"/>
      <c r="D341" s="9"/>
      <c r="E341" s="324"/>
      <c r="F341" s="324"/>
      <c r="G341" s="11"/>
      <c r="H341" s="10"/>
      <c r="I341" s="10"/>
      <c r="J341" s="10"/>
      <c r="K341" s="10"/>
      <c r="L341" s="10"/>
      <c r="M341" s="10"/>
      <c r="N341" s="11"/>
      <c r="O341" s="17"/>
    </row>
    <row r="342" spans="3:15" ht="12.75">
      <c r="C342" s="9"/>
      <c r="D342" s="9"/>
      <c r="E342" s="324"/>
      <c r="F342" s="324"/>
      <c r="G342" s="11"/>
      <c r="H342" s="10"/>
      <c r="I342" s="10"/>
      <c r="J342" s="10"/>
      <c r="K342" s="10"/>
      <c r="L342" s="10"/>
      <c r="M342" s="10"/>
      <c r="N342" s="11"/>
      <c r="O342" s="17"/>
    </row>
    <row r="343" spans="3:15" ht="12.75">
      <c r="C343" s="9"/>
      <c r="D343" s="9"/>
      <c r="E343" s="324"/>
      <c r="F343" s="324"/>
      <c r="G343" s="11"/>
      <c r="H343" s="10"/>
      <c r="I343" s="10"/>
      <c r="J343" s="10"/>
      <c r="K343" s="10"/>
      <c r="L343" s="10"/>
      <c r="M343" s="10"/>
      <c r="N343" s="11"/>
      <c r="O343" s="17"/>
    </row>
    <row r="344" spans="3:15" ht="12.75">
      <c r="C344" s="9"/>
      <c r="D344" s="9"/>
      <c r="E344" s="324"/>
      <c r="F344" s="324"/>
      <c r="G344" s="11"/>
      <c r="H344" s="10"/>
      <c r="I344" s="10"/>
      <c r="J344" s="10"/>
      <c r="K344" s="10"/>
      <c r="L344" s="10"/>
      <c r="M344" s="10"/>
      <c r="N344" s="11"/>
      <c r="O344" s="17"/>
    </row>
    <row r="345" spans="3:15" ht="12.75">
      <c r="C345" s="9"/>
      <c r="D345" s="9"/>
      <c r="E345" s="324"/>
      <c r="F345" s="324"/>
      <c r="G345" s="11"/>
      <c r="H345" s="10"/>
      <c r="I345" s="10"/>
      <c r="J345" s="10"/>
      <c r="K345" s="10"/>
      <c r="L345" s="10"/>
      <c r="M345" s="10"/>
      <c r="N345" s="11"/>
      <c r="O345" s="17"/>
    </row>
    <row r="346" spans="3:15" ht="12.75">
      <c r="C346" s="9"/>
      <c r="D346" s="9"/>
      <c r="E346" s="324"/>
      <c r="F346" s="324"/>
      <c r="G346" s="11"/>
      <c r="H346" s="10"/>
      <c r="I346" s="10"/>
      <c r="J346" s="10"/>
      <c r="K346" s="10"/>
      <c r="L346" s="10"/>
      <c r="M346" s="10"/>
      <c r="N346" s="11"/>
      <c r="O346" s="17"/>
    </row>
    <row r="347" spans="3:15" ht="12.75">
      <c r="C347" s="9"/>
      <c r="D347" s="9"/>
      <c r="E347" s="324"/>
      <c r="F347" s="324"/>
      <c r="G347" s="11"/>
      <c r="H347" s="10"/>
      <c r="I347" s="10"/>
      <c r="J347" s="10"/>
      <c r="K347" s="10"/>
      <c r="L347" s="10"/>
      <c r="M347" s="10"/>
      <c r="N347" s="11"/>
      <c r="O347" s="17"/>
    </row>
    <row r="348" spans="3:15" ht="12.75">
      <c r="C348" s="9"/>
      <c r="D348" s="9"/>
      <c r="E348" s="324"/>
      <c r="F348" s="324"/>
      <c r="G348" s="11"/>
      <c r="H348" s="10"/>
      <c r="I348" s="10"/>
      <c r="J348" s="10"/>
      <c r="K348" s="10"/>
      <c r="L348" s="10"/>
      <c r="M348" s="10"/>
      <c r="N348" s="11"/>
      <c r="O348" s="17"/>
    </row>
    <row r="349" spans="3:15" ht="12.75">
      <c r="C349" s="9"/>
      <c r="D349" s="9"/>
      <c r="E349" s="324"/>
      <c r="F349" s="324"/>
      <c r="G349" s="11"/>
      <c r="H349" s="10"/>
      <c r="I349" s="10"/>
      <c r="J349" s="10"/>
      <c r="K349" s="10"/>
      <c r="L349" s="10"/>
      <c r="M349" s="10"/>
      <c r="N349" s="11"/>
      <c r="O349" s="17"/>
    </row>
    <row r="350" spans="3:15" ht="12.75">
      <c r="C350" s="9"/>
      <c r="D350" s="9"/>
      <c r="E350" s="324"/>
      <c r="F350" s="324"/>
      <c r="G350" s="11"/>
      <c r="H350" s="10"/>
      <c r="I350" s="10"/>
      <c r="J350" s="10"/>
      <c r="K350" s="10"/>
      <c r="L350" s="10"/>
      <c r="M350" s="10"/>
      <c r="N350" s="11"/>
      <c r="O350" s="17"/>
    </row>
    <row r="351" spans="3:15" ht="12.75">
      <c r="C351" s="9"/>
      <c r="D351" s="9"/>
      <c r="E351" s="324"/>
      <c r="F351" s="324"/>
      <c r="G351" s="11"/>
      <c r="H351" s="10"/>
      <c r="I351" s="10"/>
      <c r="J351" s="10"/>
      <c r="K351" s="10"/>
      <c r="L351" s="10"/>
      <c r="M351" s="10"/>
      <c r="N351" s="11"/>
      <c r="O351" s="17"/>
    </row>
    <row r="352" spans="3:15" ht="12.75">
      <c r="C352" s="9"/>
      <c r="D352" s="9"/>
      <c r="E352" s="324"/>
      <c r="F352" s="324"/>
      <c r="G352" s="11"/>
      <c r="H352" s="10"/>
      <c r="I352" s="10"/>
      <c r="J352" s="10"/>
      <c r="K352" s="10"/>
      <c r="L352" s="10"/>
      <c r="M352" s="10"/>
      <c r="N352" s="11"/>
      <c r="O352" s="17"/>
    </row>
    <row r="353" spans="3:15" ht="12.75">
      <c r="C353" s="9"/>
      <c r="D353" s="9"/>
      <c r="E353" s="324"/>
      <c r="F353" s="324"/>
      <c r="G353" s="11"/>
      <c r="H353" s="10"/>
      <c r="I353" s="10"/>
      <c r="J353" s="10"/>
      <c r="K353" s="10"/>
      <c r="L353" s="10"/>
      <c r="M353" s="10"/>
      <c r="N353" s="11"/>
      <c r="O353" s="17"/>
    </row>
    <row r="354" spans="3:15" ht="12.75">
      <c r="C354" s="9"/>
      <c r="D354" s="9"/>
      <c r="E354" s="324"/>
      <c r="F354" s="324"/>
      <c r="G354" s="11"/>
      <c r="H354" s="10"/>
      <c r="I354" s="10"/>
      <c r="J354" s="10"/>
      <c r="K354" s="10"/>
      <c r="L354" s="10"/>
      <c r="M354" s="10"/>
      <c r="N354" s="11"/>
      <c r="O354" s="17"/>
    </row>
    <row r="355" spans="3:15" ht="12.75">
      <c r="C355" s="9"/>
      <c r="D355" s="9"/>
      <c r="E355" s="324"/>
      <c r="F355" s="324"/>
      <c r="G355" s="11"/>
      <c r="H355" s="10"/>
      <c r="I355" s="10"/>
      <c r="J355" s="10"/>
      <c r="K355" s="10"/>
      <c r="L355" s="10"/>
      <c r="M355" s="10"/>
      <c r="N355" s="11"/>
      <c r="O355" s="17"/>
    </row>
    <row r="356" spans="3:15" ht="12.75">
      <c r="C356" s="9"/>
      <c r="D356" s="9"/>
      <c r="E356" s="324"/>
      <c r="F356" s="324"/>
      <c r="G356" s="11"/>
      <c r="H356" s="10"/>
      <c r="I356" s="10"/>
      <c r="J356" s="10"/>
      <c r="K356" s="10"/>
      <c r="L356" s="10"/>
      <c r="M356" s="10"/>
      <c r="N356" s="11"/>
      <c r="O356" s="17"/>
    </row>
    <row r="357" spans="3:15" ht="12.75">
      <c r="C357" s="9"/>
      <c r="D357" s="9"/>
      <c r="E357" s="324"/>
      <c r="F357" s="324"/>
      <c r="G357" s="11"/>
      <c r="H357" s="10"/>
      <c r="I357" s="10"/>
      <c r="J357" s="10"/>
      <c r="K357" s="10"/>
      <c r="L357" s="10"/>
      <c r="M357" s="10"/>
      <c r="N357" s="11"/>
      <c r="O357" s="17"/>
    </row>
    <row r="358" spans="3:15" ht="12.75">
      <c r="C358" s="9"/>
      <c r="D358" s="9"/>
      <c r="E358" s="324"/>
      <c r="F358" s="324"/>
      <c r="G358" s="11"/>
      <c r="H358" s="10"/>
      <c r="I358" s="10"/>
      <c r="J358" s="10"/>
      <c r="K358" s="10"/>
      <c r="L358" s="10"/>
      <c r="M358" s="10"/>
      <c r="N358" s="11"/>
      <c r="O358" s="17"/>
    </row>
    <row r="359" spans="3:15" ht="12.75">
      <c r="C359" s="9"/>
      <c r="D359" s="9"/>
      <c r="E359" s="324"/>
      <c r="F359" s="324"/>
      <c r="G359" s="11"/>
      <c r="H359" s="10"/>
      <c r="I359" s="10"/>
      <c r="J359" s="10"/>
      <c r="K359" s="10"/>
      <c r="L359" s="10"/>
      <c r="M359" s="10"/>
      <c r="N359" s="11"/>
      <c r="O359" s="17"/>
    </row>
    <row r="360" spans="3:15" ht="12.75">
      <c r="C360" s="9"/>
      <c r="D360" s="9"/>
      <c r="E360" s="324"/>
      <c r="F360" s="324"/>
      <c r="G360" s="11"/>
      <c r="H360" s="10"/>
      <c r="I360" s="10"/>
      <c r="J360" s="10"/>
      <c r="K360" s="10"/>
      <c r="L360" s="10"/>
      <c r="M360" s="10"/>
      <c r="N360" s="11"/>
      <c r="O360" s="17"/>
    </row>
    <row r="361" spans="3:15" ht="12.75">
      <c r="C361" s="9"/>
      <c r="D361" s="9"/>
      <c r="E361" s="324"/>
      <c r="F361" s="324"/>
      <c r="G361" s="11"/>
      <c r="H361" s="10"/>
      <c r="I361" s="10"/>
      <c r="J361" s="10"/>
      <c r="K361" s="10"/>
      <c r="L361" s="10"/>
      <c r="M361" s="10"/>
      <c r="N361" s="11"/>
      <c r="O361" s="17"/>
    </row>
    <row r="362" spans="3:15" ht="12.75">
      <c r="C362" s="9"/>
      <c r="D362" s="9"/>
      <c r="E362" s="324"/>
      <c r="F362" s="324"/>
      <c r="G362" s="11"/>
      <c r="H362" s="10"/>
      <c r="I362" s="10"/>
      <c r="J362" s="10"/>
      <c r="K362" s="10"/>
      <c r="L362" s="10"/>
      <c r="M362" s="10"/>
      <c r="N362" s="11"/>
      <c r="O362" s="17"/>
    </row>
    <row r="363" spans="3:15" ht="12.75">
      <c r="C363" s="9"/>
      <c r="D363" s="9"/>
      <c r="E363" s="324"/>
      <c r="F363" s="324"/>
      <c r="G363" s="11"/>
      <c r="H363" s="10"/>
      <c r="I363" s="10"/>
      <c r="J363" s="10"/>
      <c r="K363" s="10"/>
      <c r="L363" s="10"/>
      <c r="M363" s="10"/>
      <c r="N363" s="11"/>
      <c r="O363" s="17"/>
    </row>
    <row r="364" spans="3:15" ht="12.75">
      <c r="C364" s="9"/>
      <c r="D364" s="9"/>
      <c r="E364" s="324"/>
      <c r="F364" s="324"/>
      <c r="G364" s="11"/>
      <c r="H364" s="10"/>
      <c r="I364" s="10"/>
      <c r="J364" s="10"/>
      <c r="K364" s="10"/>
      <c r="L364" s="10"/>
      <c r="M364" s="10"/>
      <c r="N364" s="11"/>
      <c r="O364" s="17"/>
    </row>
    <row r="365" spans="3:15" ht="12.75">
      <c r="C365" s="9"/>
      <c r="D365" s="9"/>
      <c r="E365" s="324"/>
      <c r="F365" s="324"/>
      <c r="G365" s="11"/>
      <c r="H365" s="10"/>
      <c r="I365" s="10"/>
      <c r="J365" s="10"/>
      <c r="K365" s="10"/>
      <c r="L365" s="10"/>
      <c r="M365" s="10"/>
      <c r="N365" s="11"/>
      <c r="O365" s="17"/>
    </row>
    <row r="366" spans="3:15" ht="12.75">
      <c r="C366" s="9"/>
      <c r="D366" s="9"/>
      <c r="E366" s="324"/>
      <c r="F366" s="324"/>
      <c r="G366" s="11"/>
      <c r="H366" s="10"/>
      <c r="I366" s="10"/>
      <c r="J366" s="10"/>
      <c r="K366" s="10"/>
      <c r="L366" s="10"/>
      <c r="M366" s="10"/>
      <c r="N366" s="11"/>
      <c r="O366" s="17"/>
    </row>
    <row r="367" spans="3:15" ht="12.75">
      <c r="C367" s="9"/>
      <c r="D367" s="9"/>
      <c r="E367" s="324"/>
      <c r="F367" s="324"/>
      <c r="G367" s="11"/>
      <c r="H367" s="10"/>
      <c r="I367" s="10"/>
      <c r="J367" s="10"/>
      <c r="K367" s="10"/>
      <c r="L367" s="10"/>
      <c r="M367" s="10"/>
      <c r="N367" s="11"/>
      <c r="O367" s="17"/>
    </row>
    <row r="368" spans="3:15" ht="12.75">
      <c r="C368" s="9"/>
      <c r="D368" s="9"/>
      <c r="E368" s="324"/>
      <c r="F368" s="324"/>
      <c r="G368" s="11"/>
      <c r="H368" s="10"/>
      <c r="I368" s="10"/>
      <c r="J368" s="10"/>
      <c r="K368" s="10"/>
      <c r="L368" s="10"/>
      <c r="M368" s="10"/>
      <c r="N368" s="11"/>
      <c r="O368" s="17"/>
    </row>
    <row r="369" spans="3:15" ht="12.75">
      <c r="C369" s="9"/>
      <c r="D369" s="9"/>
      <c r="E369" s="324"/>
      <c r="F369" s="324"/>
      <c r="G369" s="11"/>
      <c r="H369" s="10"/>
      <c r="I369" s="10"/>
      <c r="J369" s="10"/>
      <c r="K369" s="10"/>
      <c r="L369" s="10"/>
      <c r="M369" s="10"/>
      <c r="N369" s="11"/>
      <c r="O369" s="17"/>
    </row>
    <row r="370" spans="3:15" ht="12.75">
      <c r="C370" s="9"/>
      <c r="D370" s="9"/>
      <c r="E370" s="324"/>
      <c r="F370" s="324"/>
      <c r="G370" s="11"/>
      <c r="H370" s="10"/>
      <c r="I370" s="10"/>
      <c r="J370" s="10"/>
      <c r="K370" s="10"/>
      <c r="L370" s="10"/>
      <c r="M370" s="10"/>
      <c r="N370" s="11"/>
      <c r="O370" s="17"/>
    </row>
    <row r="371" spans="3:15" ht="12.75">
      <c r="C371" s="9"/>
      <c r="D371" s="9"/>
      <c r="E371" s="324"/>
      <c r="F371" s="324"/>
      <c r="G371" s="11"/>
      <c r="H371" s="10"/>
      <c r="I371" s="10"/>
      <c r="J371" s="10"/>
      <c r="K371" s="10"/>
      <c r="L371" s="10"/>
      <c r="M371" s="10"/>
      <c r="N371" s="11"/>
      <c r="O371" s="17"/>
    </row>
    <row r="372" spans="3:15" ht="12.75">
      <c r="C372" s="9"/>
      <c r="D372" s="9"/>
      <c r="E372" s="324"/>
      <c r="F372" s="324"/>
      <c r="G372" s="11"/>
      <c r="H372" s="10"/>
      <c r="I372" s="10"/>
      <c r="J372" s="10"/>
      <c r="K372" s="10"/>
      <c r="L372" s="10"/>
      <c r="M372" s="10"/>
      <c r="N372" s="11"/>
      <c r="O372" s="17"/>
    </row>
    <row r="373" spans="3:15" ht="12.75">
      <c r="C373" s="9"/>
      <c r="D373" s="9"/>
      <c r="E373" s="324"/>
      <c r="F373" s="324"/>
      <c r="G373" s="11"/>
      <c r="H373" s="10"/>
      <c r="I373" s="10"/>
      <c r="J373" s="10"/>
      <c r="K373" s="10"/>
      <c r="L373" s="10"/>
      <c r="M373" s="10"/>
      <c r="N373" s="11"/>
      <c r="O373" s="17"/>
    </row>
    <row r="374" spans="3:15" ht="12.75">
      <c r="C374" s="9"/>
      <c r="D374" s="9"/>
      <c r="E374" s="324"/>
      <c r="F374" s="324"/>
      <c r="G374" s="11"/>
      <c r="H374" s="10"/>
      <c r="I374" s="10"/>
      <c r="J374" s="10"/>
      <c r="K374" s="10"/>
      <c r="L374" s="10"/>
      <c r="M374" s="10"/>
      <c r="N374" s="11"/>
      <c r="O374" s="17"/>
    </row>
    <row r="375" spans="3:15" ht="12.75">
      <c r="C375" s="9"/>
      <c r="D375" s="9"/>
      <c r="E375" s="324"/>
      <c r="F375" s="324"/>
      <c r="G375" s="11"/>
      <c r="H375" s="10"/>
      <c r="I375" s="10"/>
      <c r="J375" s="10"/>
      <c r="K375" s="10"/>
      <c r="L375" s="10"/>
      <c r="M375" s="10"/>
      <c r="N375" s="11"/>
      <c r="O375" s="17"/>
    </row>
    <row r="376" spans="3:15" ht="12.75">
      <c r="C376" s="9"/>
      <c r="D376" s="9"/>
      <c r="E376" s="324"/>
      <c r="F376" s="324"/>
      <c r="G376" s="11"/>
      <c r="H376" s="10"/>
      <c r="I376" s="10"/>
      <c r="J376" s="10"/>
      <c r="K376" s="10"/>
      <c r="L376" s="10"/>
      <c r="M376" s="10"/>
      <c r="N376" s="11"/>
      <c r="O376" s="17"/>
    </row>
    <row r="377" spans="3:15" ht="12.75">
      <c r="C377" s="9"/>
      <c r="D377" s="9"/>
      <c r="E377" s="324"/>
      <c r="F377" s="324"/>
      <c r="G377" s="11"/>
      <c r="H377" s="10"/>
      <c r="I377" s="10"/>
      <c r="J377" s="10"/>
      <c r="K377" s="10"/>
      <c r="L377" s="10"/>
      <c r="M377" s="10"/>
      <c r="N377" s="11"/>
      <c r="O377" s="17"/>
    </row>
    <row r="378" spans="3:15" ht="12.75">
      <c r="C378" s="9"/>
      <c r="D378" s="9"/>
      <c r="E378" s="324"/>
      <c r="F378" s="324"/>
      <c r="G378" s="11"/>
      <c r="H378" s="10"/>
      <c r="I378" s="10"/>
      <c r="J378" s="10"/>
      <c r="K378" s="10"/>
      <c r="L378" s="10"/>
      <c r="M378" s="10"/>
      <c r="N378" s="11"/>
      <c r="O378" s="17"/>
    </row>
    <row r="379" spans="3:15" ht="12.75">
      <c r="C379" s="9"/>
      <c r="D379" s="9"/>
      <c r="E379" s="324"/>
      <c r="F379" s="324"/>
      <c r="G379" s="11"/>
      <c r="H379" s="10"/>
      <c r="I379" s="10"/>
      <c r="J379" s="10"/>
      <c r="K379" s="10"/>
      <c r="L379" s="10"/>
      <c r="M379" s="10"/>
      <c r="N379" s="11"/>
      <c r="O379" s="17"/>
    </row>
    <row r="380" spans="3:15" ht="12.75">
      <c r="C380" s="9"/>
      <c r="D380" s="9"/>
      <c r="E380" s="324"/>
      <c r="F380" s="324"/>
      <c r="G380" s="11"/>
      <c r="H380" s="10"/>
      <c r="I380" s="10"/>
      <c r="J380" s="10"/>
      <c r="K380" s="10"/>
      <c r="L380" s="10"/>
      <c r="M380" s="10"/>
      <c r="N380" s="11"/>
      <c r="O380" s="17"/>
    </row>
    <row r="381" spans="3:15" ht="12.75">
      <c r="C381" s="9"/>
      <c r="D381" s="9"/>
      <c r="E381" s="324"/>
      <c r="F381" s="324"/>
      <c r="G381" s="11"/>
      <c r="H381" s="10"/>
      <c r="I381" s="10"/>
      <c r="J381" s="10"/>
      <c r="K381" s="10"/>
      <c r="L381" s="10"/>
      <c r="M381" s="10"/>
      <c r="N381" s="11"/>
      <c r="O381" s="17"/>
    </row>
    <row r="382" spans="3:15" ht="12.75">
      <c r="C382" s="9"/>
      <c r="D382" s="9"/>
      <c r="E382" s="324"/>
      <c r="F382" s="324"/>
      <c r="G382" s="11"/>
      <c r="H382" s="10"/>
      <c r="I382" s="10"/>
      <c r="J382" s="10"/>
      <c r="K382" s="10"/>
      <c r="L382" s="10"/>
      <c r="M382" s="10"/>
      <c r="N382" s="11"/>
      <c r="O382" s="17"/>
    </row>
    <row r="383" spans="3:15" ht="12.75">
      <c r="C383" s="9"/>
      <c r="D383" s="9"/>
      <c r="E383" s="324"/>
      <c r="F383" s="324"/>
      <c r="G383" s="11"/>
      <c r="H383" s="10"/>
      <c r="I383" s="10"/>
      <c r="J383" s="10"/>
      <c r="K383" s="10"/>
      <c r="L383" s="10"/>
      <c r="M383" s="10"/>
      <c r="N383" s="11"/>
      <c r="O383" s="17"/>
    </row>
    <row r="384" spans="3:15" ht="12.75">
      <c r="C384" s="9"/>
      <c r="D384" s="9"/>
      <c r="E384" s="324"/>
      <c r="F384" s="324"/>
      <c r="G384" s="11"/>
      <c r="H384" s="10"/>
      <c r="I384" s="10"/>
      <c r="J384" s="10"/>
      <c r="K384" s="10"/>
      <c r="L384" s="10"/>
      <c r="M384" s="10"/>
      <c r="N384" s="11"/>
      <c r="O384" s="17"/>
    </row>
    <row r="385" spans="3:15" ht="12.75">
      <c r="C385" s="9"/>
      <c r="D385" s="9"/>
      <c r="E385" s="324"/>
      <c r="F385" s="324"/>
      <c r="G385" s="11"/>
      <c r="H385" s="10"/>
      <c r="I385" s="10"/>
      <c r="J385" s="10"/>
      <c r="K385" s="10"/>
      <c r="L385" s="10"/>
      <c r="M385" s="10"/>
      <c r="N385" s="11"/>
      <c r="O385" s="17"/>
    </row>
    <row r="386" spans="3:15" ht="12.75">
      <c r="C386" s="9"/>
      <c r="D386" s="9"/>
      <c r="E386" s="324"/>
      <c r="F386" s="324"/>
      <c r="G386" s="11"/>
      <c r="H386" s="10"/>
      <c r="I386" s="10"/>
      <c r="J386" s="10"/>
      <c r="K386" s="10"/>
      <c r="L386" s="10"/>
      <c r="M386" s="10"/>
      <c r="N386" s="11"/>
      <c r="O386" s="17"/>
    </row>
    <row r="387" spans="3:15" ht="12.75">
      <c r="C387" s="9"/>
      <c r="D387" s="9"/>
      <c r="E387" s="324"/>
      <c r="F387" s="324"/>
      <c r="G387" s="11"/>
      <c r="H387" s="10"/>
      <c r="I387" s="10"/>
      <c r="J387" s="10"/>
      <c r="K387" s="10"/>
      <c r="L387" s="10"/>
      <c r="M387" s="10"/>
      <c r="N387" s="11"/>
      <c r="O387" s="17"/>
    </row>
    <row r="388" spans="3:15" ht="12.75">
      <c r="C388" s="9"/>
      <c r="D388" s="9"/>
      <c r="E388" s="324"/>
      <c r="F388" s="324"/>
      <c r="G388" s="11"/>
      <c r="H388" s="10"/>
      <c r="I388" s="10"/>
      <c r="J388" s="10"/>
      <c r="K388" s="10"/>
      <c r="L388" s="10"/>
      <c r="M388" s="10"/>
      <c r="N388" s="11"/>
      <c r="O388" s="17"/>
    </row>
    <row r="389" spans="3:15" ht="12.75">
      <c r="C389" s="9"/>
      <c r="D389" s="9"/>
      <c r="E389" s="324"/>
      <c r="F389" s="324"/>
      <c r="G389" s="11"/>
      <c r="H389" s="10"/>
      <c r="I389" s="10"/>
      <c r="J389" s="10"/>
      <c r="K389" s="10"/>
      <c r="L389" s="10"/>
      <c r="M389" s="10"/>
      <c r="N389" s="11"/>
      <c r="O389" s="17"/>
    </row>
    <row r="390" spans="3:15" ht="12.75">
      <c r="C390" s="9"/>
      <c r="D390" s="9"/>
      <c r="E390" s="324"/>
      <c r="F390" s="324"/>
      <c r="G390" s="11"/>
      <c r="H390" s="10"/>
      <c r="I390" s="10"/>
      <c r="J390" s="10"/>
      <c r="K390" s="10"/>
      <c r="L390" s="10"/>
      <c r="M390" s="10"/>
      <c r="N390" s="11"/>
      <c r="O390" s="17"/>
    </row>
    <row r="391" spans="3:15" ht="12.75">
      <c r="C391" s="9"/>
      <c r="D391" s="9"/>
      <c r="E391" s="324"/>
      <c r="F391" s="324"/>
      <c r="G391" s="11"/>
      <c r="H391" s="10"/>
      <c r="I391" s="10"/>
      <c r="J391" s="10"/>
      <c r="K391" s="10"/>
      <c r="L391" s="10"/>
      <c r="M391" s="10"/>
      <c r="N391" s="11"/>
      <c r="O391" s="17"/>
    </row>
    <row r="392" spans="3:15" ht="12.75">
      <c r="C392" s="9"/>
      <c r="D392" s="9"/>
      <c r="E392" s="324"/>
      <c r="F392" s="324"/>
      <c r="G392" s="11"/>
      <c r="H392" s="10"/>
      <c r="I392" s="10"/>
      <c r="J392" s="10"/>
      <c r="K392" s="10"/>
      <c r="L392" s="10"/>
      <c r="M392" s="10"/>
      <c r="N392" s="11"/>
      <c r="O392" s="17"/>
    </row>
    <row r="393" spans="3:15" ht="12.75">
      <c r="C393" s="9"/>
      <c r="D393" s="9"/>
      <c r="E393" s="324"/>
      <c r="F393" s="324"/>
      <c r="G393" s="11"/>
      <c r="H393" s="10"/>
      <c r="I393" s="10"/>
      <c r="J393" s="10"/>
      <c r="K393" s="10"/>
      <c r="L393" s="10"/>
      <c r="M393" s="10"/>
      <c r="N393" s="11"/>
      <c r="O393" s="17"/>
    </row>
    <row r="394" spans="3:15" ht="12.75">
      <c r="C394" s="9"/>
      <c r="D394" s="9"/>
      <c r="E394" s="324"/>
      <c r="F394" s="324"/>
      <c r="G394" s="11"/>
      <c r="H394" s="10"/>
      <c r="I394" s="10"/>
      <c r="J394" s="10"/>
      <c r="K394" s="10"/>
      <c r="L394" s="10"/>
      <c r="M394" s="10"/>
      <c r="N394" s="11"/>
      <c r="O394" s="17"/>
    </row>
    <row r="395" spans="3:15" ht="12.75">
      <c r="C395" s="9"/>
      <c r="D395" s="9"/>
      <c r="E395" s="324"/>
      <c r="F395" s="324"/>
      <c r="G395" s="11"/>
      <c r="H395" s="10"/>
      <c r="I395" s="10"/>
      <c r="J395" s="10"/>
      <c r="K395" s="10"/>
      <c r="L395" s="10"/>
      <c r="M395" s="10"/>
      <c r="N395" s="11"/>
      <c r="O395" s="17"/>
    </row>
    <row r="396" spans="3:15" ht="12.75">
      <c r="C396" s="9"/>
      <c r="D396" s="9"/>
      <c r="E396" s="324"/>
      <c r="F396" s="324"/>
      <c r="G396" s="11"/>
      <c r="H396" s="10"/>
      <c r="I396" s="10"/>
      <c r="J396" s="10"/>
      <c r="K396" s="10"/>
      <c r="L396" s="10"/>
      <c r="M396" s="10"/>
      <c r="N396" s="11"/>
      <c r="O396" s="17"/>
    </row>
    <row r="397" spans="3:15" ht="12.75">
      <c r="C397" s="9"/>
      <c r="D397" s="9"/>
      <c r="E397" s="324"/>
      <c r="F397" s="324"/>
      <c r="G397" s="11"/>
      <c r="H397" s="10"/>
      <c r="I397" s="10"/>
      <c r="J397" s="10"/>
      <c r="K397" s="10"/>
      <c r="L397" s="10"/>
      <c r="M397" s="10"/>
      <c r="N397" s="11"/>
      <c r="O397" s="17"/>
    </row>
    <row r="398" spans="3:15" ht="12.75">
      <c r="C398" s="9"/>
      <c r="D398" s="9"/>
      <c r="E398" s="324"/>
      <c r="F398" s="324"/>
      <c r="G398" s="11"/>
      <c r="H398" s="10"/>
      <c r="I398" s="10"/>
      <c r="J398" s="10"/>
      <c r="K398" s="10"/>
      <c r="L398" s="10"/>
      <c r="M398" s="10"/>
      <c r="N398" s="11"/>
      <c r="O398" s="17"/>
    </row>
    <row r="399" spans="3:15" ht="12.75">
      <c r="C399" s="9"/>
      <c r="D399" s="9"/>
      <c r="E399" s="324"/>
      <c r="F399" s="324"/>
      <c r="G399" s="11"/>
      <c r="H399" s="10"/>
      <c r="I399" s="10"/>
      <c r="J399" s="10"/>
      <c r="K399" s="10"/>
      <c r="L399" s="10"/>
      <c r="M399" s="10"/>
      <c r="N399" s="11"/>
      <c r="O399" s="17"/>
    </row>
    <row r="400" spans="3:15" ht="12.75">
      <c r="C400" s="9"/>
      <c r="D400" s="9"/>
      <c r="E400" s="324"/>
      <c r="F400" s="324"/>
      <c r="G400" s="11"/>
      <c r="H400" s="10"/>
      <c r="I400" s="10"/>
      <c r="J400" s="10"/>
      <c r="K400" s="10"/>
      <c r="L400" s="10"/>
      <c r="M400" s="10"/>
      <c r="N400" s="11"/>
      <c r="O400" s="17"/>
    </row>
    <row r="401" spans="3:15" ht="12.75">
      <c r="C401" s="9"/>
      <c r="D401" s="9"/>
      <c r="E401" s="324"/>
      <c r="F401" s="324"/>
      <c r="G401" s="11"/>
      <c r="H401" s="10"/>
      <c r="I401" s="10"/>
      <c r="J401" s="10"/>
      <c r="K401" s="10"/>
      <c r="L401" s="10"/>
      <c r="M401" s="10"/>
      <c r="N401" s="11"/>
      <c r="O401" s="17"/>
    </row>
    <row r="402" spans="3:15" ht="12.75">
      <c r="C402" s="9"/>
      <c r="D402" s="9"/>
      <c r="E402" s="324"/>
      <c r="F402" s="324"/>
      <c r="G402" s="11"/>
      <c r="H402" s="10"/>
      <c r="I402" s="10"/>
      <c r="J402" s="10"/>
      <c r="K402" s="10"/>
      <c r="L402" s="10"/>
      <c r="M402" s="10"/>
      <c r="N402" s="11"/>
      <c r="O402" s="17"/>
    </row>
    <row r="403" spans="3:15" ht="12.75">
      <c r="C403" s="9"/>
      <c r="D403" s="9"/>
      <c r="E403" s="324"/>
      <c r="F403" s="324"/>
      <c r="G403" s="11"/>
      <c r="H403" s="10"/>
      <c r="I403" s="10"/>
      <c r="J403" s="10"/>
      <c r="K403" s="10"/>
      <c r="L403" s="10"/>
      <c r="M403" s="10"/>
      <c r="N403" s="11"/>
      <c r="O403" s="17"/>
    </row>
    <row r="404" spans="3:15" ht="12.75">
      <c r="C404" s="9"/>
      <c r="D404" s="9"/>
      <c r="E404" s="324"/>
      <c r="F404" s="324"/>
      <c r="G404" s="11"/>
      <c r="H404" s="10"/>
      <c r="I404" s="10"/>
      <c r="J404" s="10"/>
      <c r="K404" s="10"/>
      <c r="L404" s="10"/>
      <c r="M404" s="10"/>
      <c r="N404" s="11"/>
      <c r="O404" s="17"/>
    </row>
    <row r="405" spans="3:15" ht="12.75">
      <c r="C405" s="9"/>
      <c r="D405" s="9"/>
      <c r="E405" s="324"/>
      <c r="F405" s="324"/>
      <c r="G405" s="11"/>
      <c r="H405" s="10"/>
      <c r="I405" s="10"/>
      <c r="J405" s="10"/>
      <c r="K405" s="10"/>
      <c r="L405" s="10"/>
      <c r="M405" s="10"/>
      <c r="N405" s="11"/>
      <c r="O405" s="17"/>
    </row>
    <row r="406" spans="3:15" ht="12.75">
      <c r="C406" s="9"/>
      <c r="D406" s="9"/>
      <c r="E406" s="324"/>
      <c r="F406" s="324"/>
      <c r="G406" s="11"/>
      <c r="H406" s="10"/>
      <c r="I406" s="10"/>
      <c r="J406" s="10"/>
      <c r="K406" s="10"/>
      <c r="L406" s="10"/>
      <c r="M406" s="10"/>
      <c r="N406" s="11"/>
      <c r="O406" s="17"/>
    </row>
    <row r="407" spans="3:15" ht="12.75">
      <c r="C407" s="9"/>
      <c r="D407" s="9"/>
      <c r="E407" s="324"/>
      <c r="F407" s="324"/>
      <c r="G407" s="11"/>
      <c r="H407" s="10"/>
      <c r="I407" s="10"/>
      <c r="J407" s="10"/>
      <c r="K407" s="10"/>
      <c r="L407" s="10"/>
      <c r="M407" s="10"/>
      <c r="N407" s="11"/>
      <c r="O407" s="17"/>
    </row>
    <row r="408" spans="3:15" ht="12.75">
      <c r="C408" s="9"/>
      <c r="D408" s="9"/>
      <c r="E408" s="324"/>
      <c r="F408" s="324"/>
      <c r="G408" s="11"/>
      <c r="H408" s="10"/>
      <c r="I408" s="10"/>
      <c r="J408" s="10"/>
      <c r="K408" s="10"/>
      <c r="L408" s="10"/>
      <c r="M408" s="10"/>
      <c r="N408" s="11"/>
      <c r="O408" s="17"/>
    </row>
    <row r="409" spans="3:15" ht="12.75">
      <c r="C409" s="9"/>
      <c r="D409" s="9"/>
      <c r="E409" s="324"/>
      <c r="F409" s="324"/>
      <c r="G409" s="11"/>
      <c r="H409" s="10"/>
      <c r="I409" s="10"/>
      <c r="J409" s="10"/>
      <c r="K409" s="10"/>
      <c r="L409" s="10"/>
      <c r="M409" s="10"/>
      <c r="N409" s="11"/>
      <c r="O409" s="17"/>
    </row>
    <row r="410" spans="3:15" ht="12.75">
      <c r="C410" s="9"/>
      <c r="D410" s="9"/>
      <c r="E410" s="324"/>
      <c r="F410" s="324"/>
      <c r="G410" s="11"/>
      <c r="H410" s="10"/>
      <c r="I410" s="10"/>
      <c r="J410" s="10"/>
      <c r="K410" s="10"/>
      <c r="L410" s="10"/>
      <c r="M410" s="10"/>
      <c r="N410" s="11"/>
      <c r="O410" s="17"/>
    </row>
    <row r="411" spans="3:15" ht="12.75">
      <c r="C411" s="9"/>
      <c r="D411" s="9"/>
      <c r="E411" s="324"/>
      <c r="F411" s="324"/>
      <c r="G411" s="11"/>
      <c r="H411" s="10"/>
      <c r="I411" s="10"/>
      <c r="J411" s="10"/>
      <c r="K411" s="10"/>
      <c r="L411" s="10"/>
      <c r="M411" s="10"/>
      <c r="N411" s="11"/>
      <c r="O411" s="17"/>
    </row>
    <row r="412" spans="3:15" ht="12.75">
      <c r="C412" s="9"/>
      <c r="D412" s="9"/>
      <c r="E412" s="324"/>
      <c r="F412" s="324"/>
      <c r="G412" s="11"/>
      <c r="H412" s="10"/>
      <c r="I412" s="10"/>
      <c r="J412" s="10"/>
      <c r="K412" s="10"/>
      <c r="L412" s="10"/>
      <c r="M412" s="10"/>
      <c r="N412" s="11"/>
      <c r="O412" s="17"/>
    </row>
    <row r="413" spans="3:15" ht="12.75">
      <c r="C413" s="9"/>
      <c r="D413" s="9"/>
      <c r="E413" s="324"/>
      <c r="F413" s="324"/>
      <c r="G413" s="11"/>
      <c r="H413" s="10"/>
      <c r="I413" s="10"/>
      <c r="J413" s="10"/>
      <c r="K413" s="10"/>
      <c r="L413" s="10"/>
      <c r="M413" s="10"/>
      <c r="N413" s="11"/>
      <c r="O413" s="17"/>
    </row>
    <row r="414" spans="3:15" ht="12.75">
      <c r="C414" s="9"/>
      <c r="D414" s="9"/>
      <c r="E414" s="324"/>
      <c r="F414" s="324"/>
      <c r="G414" s="11"/>
      <c r="H414" s="10"/>
      <c r="I414" s="10"/>
      <c r="J414" s="10"/>
      <c r="K414" s="10"/>
      <c r="L414" s="10"/>
      <c r="M414" s="10"/>
      <c r="N414" s="11"/>
      <c r="O414" s="17"/>
    </row>
    <row r="415" spans="3:15" ht="12.75">
      <c r="C415" s="9"/>
      <c r="D415" s="9"/>
      <c r="E415" s="324"/>
      <c r="F415" s="324"/>
      <c r="G415" s="11"/>
      <c r="H415" s="10"/>
      <c r="I415" s="10"/>
      <c r="J415" s="10"/>
      <c r="K415" s="10"/>
      <c r="L415" s="10"/>
      <c r="M415" s="10"/>
      <c r="N415" s="11"/>
      <c r="O415" s="17"/>
    </row>
    <row r="416" spans="3:15" ht="12.75">
      <c r="C416" s="9"/>
      <c r="D416" s="9"/>
      <c r="E416" s="324"/>
      <c r="F416" s="324"/>
      <c r="G416" s="11"/>
      <c r="H416" s="10"/>
      <c r="I416" s="10"/>
      <c r="J416" s="10"/>
      <c r="K416" s="10"/>
      <c r="L416" s="10"/>
      <c r="M416" s="10"/>
      <c r="N416" s="11"/>
      <c r="O416" s="17"/>
    </row>
    <row r="417" spans="3:15" ht="12.75">
      <c r="C417" s="9"/>
      <c r="D417" s="9"/>
      <c r="E417" s="324"/>
      <c r="F417" s="324"/>
      <c r="G417" s="11"/>
      <c r="H417" s="10"/>
      <c r="I417" s="10"/>
      <c r="J417" s="10"/>
      <c r="K417" s="10"/>
      <c r="L417" s="10"/>
      <c r="M417" s="10"/>
      <c r="N417" s="11"/>
      <c r="O417" s="17"/>
    </row>
    <row r="418" spans="3:15" ht="12.75">
      <c r="C418" s="9"/>
      <c r="D418" s="9"/>
      <c r="E418" s="324"/>
      <c r="F418" s="324"/>
      <c r="G418" s="11"/>
      <c r="H418" s="10"/>
      <c r="I418" s="10"/>
      <c r="J418" s="10"/>
      <c r="K418" s="10"/>
      <c r="L418" s="10"/>
      <c r="M418" s="10"/>
      <c r="N418" s="11"/>
      <c r="O418" s="17"/>
    </row>
    <row r="419" spans="3:15" ht="12.75">
      <c r="C419" s="9"/>
      <c r="D419" s="9"/>
      <c r="E419" s="324"/>
      <c r="F419" s="324"/>
      <c r="G419" s="11"/>
      <c r="H419" s="10"/>
      <c r="I419" s="10"/>
      <c r="J419" s="10"/>
      <c r="K419" s="10"/>
      <c r="L419" s="10"/>
      <c r="M419" s="10"/>
      <c r="N419" s="11"/>
      <c r="O419" s="17"/>
    </row>
    <row r="420" spans="3:4" ht="12.75">
      <c r="C420" s="8"/>
      <c r="D420" s="8"/>
    </row>
    <row r="421" spans="3:4" ht="12.75">
      <c r="C421" s="8"/>
      <c r="D421" s="8"/>
    </row>
    <row r="422" spans="3:4" ht="12.75">
      <c r="C422" s="8"/>
      <c r="D422" s="8"/>
    </row>
    <row r="423" spans="3:4" ht="12.75">
      <c r="C423" s="8"/>
      <c r="D423" s="8"/>
    </row>
    <row r="424" spans="3:4" ht="12.75">
      <c r="C424" s="8"/>
      <c r="D424" s="8"/>
    </row>
    <row r="425" spans="3:4" ht="12.75">
      <c r="C425" s="8"/>
      <c r="D425" s="8"/>
    </row>
    <row r="426" spans="3:4" ht="12.75">
      <c r="C426" s="8"/>
      <c r="D426" s="8"/>
    </row>
    <row r="427" spans="3:4" ht="12.75">
      <c r="C427" s="8"/>
      <c r="D427" s="8"/>
    </row>
    <row r="428" spans="3:4" ht="12.75">
      <c r="C428" s="8"/>
      <c r="D428" s="8"/>
    </row>
    <row r="429" spans="3:4" ht="12.75">
      <c r="C429" s="8"/>
      <c r="D429" s="8"/>
    </row>
    <row r="430" spans="3:4" ht="12.75">
      <c r="C430" s="8"/>
      <c r="D430" s="8"/>
    </row>
    <row r="431" spans="3:4" ht="12.75">
      <c r="C431" s="8"/>
      <c r="D431" s="8"/>
    </row>
    <row r="432" spans="3:4" ht="12.75">
      <c r="C432" s="8"/>
      <c r="D432" s="8"/>
    </row>
    <row r="433" spans="3:4" ht="12.75">
      <c r="C433" s="8"/>
      <c r="D433" s="8"/>
    </row>
    <row r="434" spans="3:4" ht="12.75">
      <c r="C434" s="8"/>
      <c r="D434" s="8"/>
    </row>
    <row r="435" spans="3:4" ht="12.75">
      <c r="C435" s="8"/>
      <c r="D435" s="8"/>
    </row>
    <row r="436" spans="3:4" ht="12.75">
      <c r="C436" s="8"/>
      <c r="D436" s="8"/>
    </row>
    <row r="437" spans="3:4" ht="12.75">
      <c r="C437" s="8"/>
      <c r="D437" s="8"/>
    </row>
    <row r="438" spans="3:4" ht="12.75">
      <c r="C438" s="8"/>
      <c r="D438" s="8"/>
    </row>
    <row r="439" spans="3:4" ht="12.75">
      <c r="C439" s="8"/>
      <c r="D439" s="8"/>
    </row>
    <row r="440" spans="3:4" ht="12.75">
      <c r="C440" s="8"/>
      <c r="D440" s="8"/>
    </row>
    <row r="441" spans="3:4" ht="12.75">
      <c r="C441" s="8"/>
      <c r="D441" s="8"/>
    </row>
    <row r="442" spans="3:4" ht="12.75">
      <c r="C442" s="8"/>
      <c r="D442" s="8"/>
    </row>
    <row r="443" spans="3:4" ht="12.75">
      <c r="C443" s="8"/>
      <c r="D443" s="8"/>
    </row>
    <row r="444" spans="3:4" ht="12.75">
      <c r="C444" s="8"/>
      <c r="D444" s="8"/>
    </row>
    <row r="445" spans="3:4" ht="12.75">
      <c r="C445" s="8"/>
      <c r="D445" s="8"/>
    </row>
    <row r="446" spans="3:4" ht="12.75">
      <c r="C446" s="8"/>
      <c r="D446" s="8"/>
    </row>
    <row r="447" spans="3:4" ht="12.75">
      <c r="C447" s="8"/>
      <c r="D447" s="8"/>
    </row>
    <row r="448" spans="3:4" ht="12.75">
      <c r="C448" s="8"/>
      <c r="D448" s="8"/>
    </row>
    <row r="449" spans="3:4" ht="12.75">
      <c r="C449" s="8"/>
      <c r="D449" s="8"/>
    </row>
    <row r="450" spans="3:4" ht="12.75">
      <c r="C450" s="8"/>
      <c r="D450" s="8"/>
    </row>
    <row r="451" spans="3:4" ht="12.75">
      <c r="C451" s="8"/>
      <c r="D451" s="8"/>
    </row>
    <row r="452" spans="3:4" ht="12.75">
      <c r="C452" s="8"/>
      <c r="D452" s="8"/>
    </row>
    <row r="453" spans="3:4" ht="12.75">
      <c r="C453" s="8"/>
      <c r="D453" s="8"/>
    </row>
    <row r="454" spans="3:4" ht="12.75">
      <c r="C454" s="8"/>
      <c r="D454" s="8"/>
    </row>
    <row r="455" spans="3:4" ht="12.75">
      <c r="C455" s="8"/>
      <c r="D455" s="8"/>
    </row>
    <row r="456" spans="3:4" ht="12.75">
      <c r="C456" s="8"/>
      <c r="D456" s="8"/>
    </row>
    <row r="457" spans="3:4" ht="12.75">
      <c r="C457" s="8"/>
      <c r="D457" s="8"/>
    </row>
    <row r="458" spans="3:4" ht="12.75">
      <c r="C458" s="8"/>
      <c r="D458" s="8"/>
    </row>
    <row r="459" spans="3:4" ht="12.75">
      <c r="C459" s="8"/>
      <c r="D459" s="8"/>
    </row>
    <row r="460" spans="3:4" ht="12.75">
      <c r="C460" s="8"/>
      <c r="D460" s="8"/>
    </row>
    <row r="461" spans="3:4" ht="12.75">
      <c r="C461" s="8"/>
      <c r="D461" s="8"/>
    </row>
    <row r="462" spans="3:4" ht="12.75">
      <c r="C462" s="8"/>
      <c r="D462" s="8"/>
    </row>
    <row r="463" spans="3:4" ht="12.75">
      <c r="C463" s="8"/>
      <c r="D463" s="8"/>
    </row>
    <row r="464" spans="3:4" ht="12.75">
      <c r="C464" s="8"/>
      <c r="D464" s="8"/>
    </row>
    <row r="465" spans="3:4" ht="12.75">
      <c r="C465" s="8"/>
      <c r="D465" s="8"/>
    </row>
    <row r="466" spans="3:4" ht="12.75">
      <c r="C466" s="8"/>
      <c r="D466" s="8"/>
    </row>
    <row r="467" spans="3:4" ht="12.75">
      <c r="C467" s="8"/>
      <c r="D467" s="8"/>
    </row>
    <row r="468" spans="3:4" ht="12.75">
      <c r="C468" s="8"/>
      <c r="D468" s="8"/>
    </row>
    <row r="469" spans="3:4" ht="12.75">
      <c r="C469" s="8"/>
      <c r="D469" s="8"/>
    </row>
    <row r="470" spans="3:4" ht="12.75">
      <c r="C470" s="8"/>
      <c r="D470" s="8"/>
    </row>
    <row r="471" spans="3:4" ht="12.75">
      <c r="C471" s="8"/>
      <c r="D471" s="8"/>
    </row>
    <row r="472" spans="3:4" ht="12.75">
      <c r="C472" s="8"/>
      <c r="D472" s="8"/>
    </row>
    <row r="473" spans="3:4" ht="12.75">
      <c r="C473" s="8"/>
      <c r="D473" s="8"/>
    </row>
    <row r="474" spans="3:4" ht="12.75">
      <c r="C474" s="8"/>
      <c r="D474" s="8"/>
    </row>
    <row r="475" spans="3:4" ht="12.75">
      <c r="C475" s="8"/>
      <c r="D475" s="8"/>
    </row>
    <row r="476" spans="3:4" ht="12.75">
      <c r="C476" s="8"/>
      <c r="D476" s="8"/>
    </row>
    <row r="477" spans="3:4" ht="12.75">
      <c r="C477" s="8"/>
      <c r="D477" s="8"/>
    </row>
    <row r="478" spans="3:4" ht="12.75">
      <c r="C478" s="8"/>
      <c r="D478" s="8"/>
    </row>
    <row r="479" spans="3:4" ht="12.75">
      <c r="C479" s="8"/>
      <c r="D479" s="8"/>
    </row>
    <row r="480" spans="3:4" ht="12.75">
      <c r="C480" s="8"/>
      <c r="D480" s="8"/>
    </row>
    <row r="481" spans="3:4" ht="12.75">
      <c r="C481" s="8"/>
      <c r="D481" s="8"/>
    </row>
    <row r="482" spans="3:4" ht="12.75">
      <c r="C482" s="8"/>
      <c r="D482" s="8"/>
    </row>
    <row r="483" spans="3:4" ht="12.75">
      <c r="C483" s="8"/>
      <c r="D483" s="8"/>
    </row>
    <row r="484" spans="3:4" ht="12.75">
      <c r="C484" s="8"/>
      <c r="D484" s="8"/>
    </row>
    <row r="485" spans="3:4" ht="12.75">
      <c r="C485" s="8"/>
      <c r="D485" s="8"/>
    </row>
    <row r="486" spans="3:4" ht="12.75">
      <c r="C486" s="8"/>
      <c r="D486" s="8"/>
    </row>
    <row r="487" spans="3:4" ht="12.75">
      <c r="C487" s="8"/>
      <c r="D487" s="8"/>
    </row>
    <row r="488" spans="3:4" ht="12.75">
      <c r="C488" s="8"/>
      <c r="D488" s="8"/>
    </row>
    <row r="489" spans="3:4" ht="12.75">
      <c r="C489" s="8"/>
      <c r="D489" s="8"/>
    </row>
    <row r="490" spans="3:4" ht="12.75">
      <c r="C490" s="8"/>
      <c r="D490" s="8"/>
    </row>
    <row r="491" spans="3:4" ht="12.75">
      <c r="C491" s="8"/>
      <c r="D491" s="8"/>
    </row>
    <row r="492" spans="3:4" ht="12.75">
      <c r="C492" s="8"/>
      <c r="D492" s="8"/>
    </row>
    <row r="493" spans="3:4" ht="12.75">
      <c r="C493" s="8"/>
      <c r="D493" s="8"/>
    </row>
    <row r="494" spans="3:4" ht="12.75">
      <c r="C494" s="8"/>
      <c r="D494" s="8"/>
    </row>
    <row r="495" spans="3:4" ht="12.75">
      <c r="C495" s="8"/>
      <c r="D495" s="8"/>
    </row>
    <row r="496" spans="3:4" ht="12.75">
      <c r="C496" s="8"/>
      <c r="D496" s="8"/>
    </row>
    <row r="497" spans="3:4" ht="12.75">
      <c r="C497" s="8"/>
      <c r="D497" s="8"/>
    </row>
    <row r="498" spans="3:4" ht="12.75">
      <c r="C498" s="8"/>
      <c r="D498" s="8"/>
    </row>
    <row r="499" spans="3:4" ht="12.75">
      <c r="C499" s="8"/>
      <c r="D499" s="8"/>
    </row>
    <row r="500" spans="3:4" ht="12.75">
      <c r="C500" s="8"/>
      <c r="D500" s="8"/>
    </row>
    <row r="501" spans="3:4" ht="12.75">
      <c r="C501" s="8"/>
      <c r="D501" s="8"/>
    </row>
    <row r="502" spans="3:4" ht="12.75">
      <c r="C502" s="8"/>
      <c r="D502" s="8"/>
    </row>
    <row r="503" spans="3:4" ht="12.75">
      <c r="C503" s="8"/>
      <c r="D503" s="8"/>
    </row>
    <row r="504" spans="3:4" ht="12.75">
      <c r="C504" s="8"/>
      <c r="D504" s="8"/>
    </row>
    <row r="505" spans="3:4" ht="12.75">
      <c r="C505" s="8"/>
      <c r="D505" s="8"/>
    </row>
    <row r="506" spans="3:4" ht="12.75">
      <c r="C506" s="8"/>
      <c r="D506" s="8"/>
    </row>
    <row r="507" spans="3:4" ht="12.75">
      <c r="C507" s="8"/>
      <c r="D507" s="8"/>
    </row>
    <row r="508" spans="3:4" ht="12.75">
      <c r="C508" s="8"/>
      <c r="D508" s="8"/>
    </row>
    <row r="509" spans="3:4" ht="12.75">
      <c r="C509" s="8"/>
      <c r="D509" s="8"/>
    </row>
    <row r="510" spans="3:4" ht="12.75">
      <c r="C510" s="8"/>
      <c r="D510" s="8"/>
    </row>
    <row r="511" spans="3:4" ht="12.75">
      <c r="C511" s="8"/>
      <c r="D511" s="8"/>
    </row>
    <row r="512" spans="3:4" ht="12.75">
      <c r="C512" s="8"/>
      <c r="D512" s="8"/>
    </row>
    <row r="513" spans="3:4" ht="12.75">
      <c r="C513" s="8"/>
      <c r="D513" s="8"/>
    </row>
    <row r="514" spans="3:4" ht="12.75">
      <c r="C514" s="8"/>
      <c r="D514" s="8"/>
    </row>
    <row r="515" spans="3:4" ht="12.75">
      <c r="C515" s="8"/>
      <c r="D515" s="8"/>
    </row>
    <row r="516" spans="3:4" ht="12.75">
      <c r="C516" s="8"/>
      <c r="D516" s="8"/>
    </row>
    <row r="517" spans="3:4" ht="12.75">
      <c r="C517" s="8"/>
      <c r="D517" s="8"/>
    </row>
    <row r="518" spans="3:4" ht="12.75">
      <c r="C518" s="8"/>
      <c r="D518" s="8"/>
    </row>
    <row r="519" spans="3:4" ht="12.75">
      <c r="C519" s="8"/>
      <c r="D519" s="8"/>
    </row>
    <row r="520" spans="3:4" ht="12.75">
      <c r="C520" s="8"/>
      <c r="D520" s="8"/>
    </row>
    <row r="521" spans="3:4" ht="12.75">
      <c r="C521" s="8"/>
      <c r="D521" s="8"/>
    </row>
    <row r="522" spans="3:4" ht="12.75">
      <c r="C522" s="8"/>
      <c r="D522" s="8"/>
    </row>
    <row r="523" spans="3:4" ht="12.75">
      <c r="C523" s="8"/>
      <c r="D523" s="8"/>
    </row>
    <row r="524" spans="3:4" ht="12.75">
      <c r="C524" s="8"/>
      <c r="D524" s="8"/>
    </row>
    <row r="525" spans="3:4" ht="12.75">
      <c r="C525" s="8"/>
      <c r="D525" s="8"/>
    </row>
    <row r="526" spans="3:4" ht="12.75">
      <c r="C526" s="8"/>
      <c r="D526" s="8"/>
    </row>
    <row r="527" spans="3:4" ht="12.75">
      <c r="C527" s="8"/>
      <c r="D527" s="8"/>
    </row>
    <row r="528" spans="3:4" ht="12.75">
      <c r="C528" s="8"/>
      <c r="D528" s="8"/>
    </row>
    <row r="529" spans="3:4" ht="12.75">
      <c r="C529" s="8"/>
      <c r="D529" s="8"/>
    </row>
    <row r="530" spans="3:4" ht="12.75">
      <c r="C530" s="8"/>
      <c r="D530" s="8"/>
    </row>
    <row r="531" spans="3:4" ht="12.75">
      <c r="C531" s="8"/>
      <c r="D531" s="8"/>
    </row>
    <row r="532" spans="3:4" ht="12.75">
      <c r="C532" s="8"/>
      <c r="D532" s="8"/>
    </row>
    <row r="533" spans="3:4" ht="12.75">
      <c r="C533" s="8"/>
      <c r="D533" s="8"/>
    </row>
    <row r="534" spans="3:4" ht="12.75">
      <c r="C534" s="8"/>
      <c r="D534" s="8"/>
    </row>
    <row r="535" spans="3:4" ht="12.75">
      <c r="C535" s="8"/>
      <c r="D535" s="8"/>
    </row>
    <row r="536" spans="3:4" ht="12.75">
      <c r="C536" s="8"/>
      <c r="D536" s="8"/>
    </row>
    <row r="537" spans="3:4" ht="12.75">
      <c r="C537" s="8"/>
      <c r="D537" s="8"/>
    </row>
    <row r="538" spans="3:4" ht="12.75">
      <c r="C538" s="8"/>
      <c r="D538" s="8"/>
    </row>
    <row r="539" spans="3:4" ht="12.75">
      <c r="C539" s="8"/>
      <c r="D539" s="8"/>
    </row>
    <row r="540" spans="3:4" ht="12.75">
      <c r="C540" s="8"/>
      <c r="D540" s="8"/>
    </row>
    <row r="541" spans="3:4" ht="12.75">
      <c r="C541" s="8"/>
      <c r="D541" s="8"/>
    </row>
    <row r="542" spans="3:4" ht="12.75">
      <c r="C542" s="8"/>
      <c r="D542" s="8"/>
    </row>
    <row r="543" spans="3:4" ht="12.75">
      <c r="C543" s="8"/>
      <c r="D543" s="8"/>
    </row>
    <row r="544" spans="3:4" ht="12.75">
      <c r="C544" s="8"/>
      <c r="D544" s="8"/>
    </row>
    <row r="545" spans="3:4" ht="12.75">
      <c r="C545" s="8"/>
      <c r="D545" s="8"/>
    </row>
    <row r="546" spans="3:4" ht="12.75">
      <c r="C546" s="8"/>
      <c r="D546" s="8"/>
    </row>
    <row r="547" spans="3:4" ht="12.75">
      <c r="C547" s="8"/>
      <c r="D547" s="8"/>
    </row>
    <row r="548" spans="3:4" ht="12.75">
      <c r="C548" s="8"/>
      <c r="D548" s="8"/>
    </row>
    <row r="549" spans="3:4" ht="12.75">
      <c r="C549" s="8"/>
      <c r="D549" s="8"/>
    </row>
    <row r="550" spans="3:4" ht="12.75">
      <c r="C550" s="8"/>
      <c r="D550" s="8"/>
    </row>
    <row r="551" spans="3:4" ht="12.75">
      <c r="C551" s="8"/>
      <c r="D551" s="8"/>
    </row>
    <row r="552" spans="3:4" ht="12.75">
      <c r="C552" s="8"/>
      <c r="D552" s="8"/>
    </row>
    <row r="553" spans="3:4" ht="12.75">
      <c r="C553" s="8"/>
      <c r="D553" s="8"/>
    </row>
    <row r="554" spans="3:4" ht="12.75">
      <c r="C554" s="8"/>
      <c r="D554" s="8"/>
    </row>
    <row r="555" spans="3:4" ht="12.75">
      <c r="C555" s="8"/>
      <c r="D555" s="8"/>
    </row>
    <row r="556" spans="3:4" ht="12.75">
      <c r="C556" s="8"/>
      <c r="D556" s="8"/>
    </row>
    <row r="557" spans="3:4" ht="12.75">
      <c r="C557" s="8"/>
      <c r="D557" s="8"/>
    </row>
    <row r="558" spans="3:4" ht="12.75">
      <c r="C558" s="8"/>
      <c r="D558" s="8"/>
    </row>
    <row r="559" spans="3:4" ht="12.75">
      <c r="C559" s="8"/>
      <c r="D559" s="8"/>
    </row>
    <row r="560" spans="3:4" ht="12.75">
      <c r="C560" s="8"/>
      <c r="D560" s="8"/>
    </row>
    <row r="561" spans="3:4" ht="12.75">
      <c r="C561" s="8"/>
      <c r="D561" s="8"/>
    </row>
    <row r="562" spans="3:4" ht="12.75">
      <c r="C562" s="8"/>
      <c r="D562" s="8"/>
    </row>
    <row r="563" spans="3:4" ht="12.75">
      <c r="C563" s="8"/>
      <c r="D563" s="8"/>
    </row>
    <row r="564" spans="3:4" ht="12.75">
      <c r="C564" s="8"/>
      <c r="D564" s="8"/>
    </row>
    <row r="565" spans="3:4" ht="12.75">
      <c r="C565" s="8"/>
      <c r="D565" s="8"/>
    </row>
    <row r="566" spans="3:4" ht="12.75">
      <c r="C566" s="8"/>
      <c r="D566" s="8"/>
    </row>
    <row r="567" spans="3:4" ht="12.75">
      <c r="C567" s="8"/>
      <c r="D567" s="8"/>
    </row>
    <row r="568" spans="3:4" ht="12.75">
      <c r="C568" s="8"/>
      <c r="D568" s="8"/>
    </row>
    <row r="569" spans="3:4" ht="12.75">
      <c r="C569" s="8"/>
      <c r="D569" s="8"/>
    </row>
    <row r="570" spans="3:4" ht="12.75">
      <c r="C570" s="8"/>
      <c r="D570" s="8"/>
    </row>
    <row r="571" spans="3:4" ht="12.75">
      <c r="C571" s="8"/>
      <c r="D571" s="8"/>
    </row>
    <row r="572" spans="3:4" ht="12.75">
      <c r="C572" s="8"/>
      <c r="D572" s="8"/>
    </row>
    <row r="573" spans="3:4" ht="12.75">
      <c r="C573" s="8"/>
      <c r="D573" s="8"/>
    </row>
    <row r="574" spans="3:4" ht="12.75">
      <c r="C574" s="8"/>
      <c r="D574" s="8"/>
    </row>
    <row r="575" spans="3:4" ht="12.75">
      <c r="C575" s="8"/>
      <c r="D575" s="8"/>
    </row>
    <row r="576" spans="3:4" ht="12.75">
      <c r="C576" s="8"/>
      <c r="D576" s="8"/>
    </row>
    <row r="577" spans="3:4" ht="12.75">
      <c r="C577" s="8"/>
      <c r="D577" s="8"/>
    </row>
    <row r="578" spans="3:4" ht="12.75">
      <c r="C578" s="8"/>
      <c r="D578" s="8"/>
    </row>
    <row r="579" spans="3:4" ht="12.75">
      <c r="C579" s="8"/>
      <c r="D579" s="8"/>
    </row>
    <row r="580" spans="3:4" ht="12.75">
      <c r="C580" s="8"/>
      <c r="D580" s="8"/>
    </row>
    <row r="581" spans="3:4" ht="12.75">
      <c r="C581" s="8"/>
      <c r="D581" s="8"/>
    </row>
    <row r="582" spans="3:4" ht="12.75">
      <c r="C582" s="8"/>
      <c r="D582" s="8"/>
    </row>
    <row r="583" spans="3:4" ht="12.75">
      <c r="C583" s="8"/>
      <c r="D583" s="8"/>
    </row>
    <row r="584" spans="3:4" ht="12.75">
      <c r="C584" s="8"/>
      <c r="D584" s="8"/>
    </row>
    <row r="585" spans="3:4" ht="12.75">
      <c r="C585" s="8"/>
      <c r="D585" s="8"/>
    </row>
    <row r="586" spans="3:4" ht="12.75">
      <c r="C586" s="8"/>
      <c r="D586" s="8"/>
    </row>
    <row r="587" spans="3:4" ht="12.75">
      <c r="C587" s="8"/>
      <c r="D587" s="8"/>
    </row>
    <row r="588" spans="3:4" ht="12.75">
      <c r="C588" s="8"/>
      <c r="D588" s="8"/>
    </row>
    <row r="589" spans="3:4" ht="12.75">
      <c r="C589" s="8"/>
      <c r="D589" s="8"/>
    </row>
    <row r="590" spans="3:4" ht="12.75">
      <c r="C590" s="8"/>
      <c r="D590" s="8"/>
    </row>
    <row r="591" spans="3:4" ht="12.75">
      <c r="C591" s="8"/>
      <c r="D591" s="8"/>
    </row>
    <row r="592" spans="3:4" ht="12.75">
      <c r="C592" s="8"/>
      <c r="D592" s="8"/>
    </row>
    <row r="593" spans="3:4" ht="12.75">
      <c r="C593" s="8"/>
      <c r="D593" s="8"/>
    </row>
    <row r="594" spans="3:4" ht="12.75">
      <c r="C594" s="8"/>
      <c r="D594" s="8"/>
    </row>
    <row r="595" spans="3:4" ht="12.75">
      <c r="C595" s="8"/>
      <c r="D595" s="8"/>
    </row>
    <row r="596" spans="3:4" ht="12.75">
      <c r="C596" s="8"/>
      <c r="D596" s="8"/>
    </row>
    <row r="597" spans="3:4" ht="12.75">
      <c r="C597" s="8"/>
      <c r="D597" s="8"/>
    </row>
    <row r="598" spans="3:4" ht="12.75">
      <c r="C598" s="8"/>
      <c r="D598" s="8"/>
    </row>
    <row r="599" spans="3:4" ht="12.75">
      <c r="C599" s="8"/>
      <c r="D599" s="8"/>
    </row>
    <row r="600" spans="3:4" ht="12.75">
      <c r="C600" s="8"/>
      <c r="D600" s="8"/>
    </row>
    <row r="601" spans="3:4" ht="12.75">
      <c r="C601" s="8"/>
      <c r="D601" s="8"/>
    </row>
    <row r="602" spans="3:4" ht="12.75">
      <c r="C602" s="8"/>
      <c r="D602" s="8"/>
    </row>
    <row r="603" spans="3:4" ht="12.75">
      <c r="C603" s="8"/>
      <c r="D603" s="8"/>
    </row>
    <row r="604" spans="3:4" ht="12.75">
      <c r="C604" s="8"/>
      <c r="D604" s="8"/>
    </row>
    <row r="605" spans="3:4" ht="12.75">
      <c r="C605" s="8"/>
      <c r="D605" s="8"/>
    </row>
    <row r="606" spans="3:4" ht="12.75">
      <c r="C606" s="8"/>
      <c r="D606" s="8"/>
    </row>
    <row r="607" spans="3:4" ht="12.75">
      <c r="C607" s="8"/>
      <c r="D607" s="8"/>
    </row>
    <row r="608" spans="3:4" ht="12.75">
      <c r="C608" s="8"/>
      <c r="D608" s="8"/>
    </row>
    <row r="609" spans="3:4" ht="12.75">
      <c r="C609" s="8"/>
      <c r="D609" s="8"/>
    </row>
    <row r="610" spans="3:4" ht="12.75">
      <c r="C610" s="8"/>
      <c r="D610" s="8"/>
    </row>
    <row r="611" spans="3:4" ht="12.75">
      <c r="C611" s="8"/>
      <c r="D611" s="8"/>
    </row>
    <row r="612" spans="3:4" ht="12.75">
      <c r="C612" s="8"/>
      <c r="D612" s="8"/>
    </row>
    <row r="613" spans="3:4" ht="12.75">
      <c r="C613" s="8"/>
      <c r="D613" s="8"/>
    </row>
    <row r="614" spans="3:4" ht="12.75">
      <c r="C614" s="8"/>
      <c r="D614" s="8"/>
    </row>
    <row r="615" spans="3:4" ht="12.75">
      <c r="C615" s="8"/>
      <c r="D615" s="8"/>
    </row>
    <row r="616" spans="3:4" ht="12.75">
      <c r="C616" s="8"/>
      <c r="D616" s="8"/>
    </row>
    <row r="617" spans="3:4" ht="12.75">
      <c r="C617" s="8"/>
      <c r="D617" s="8"/>
    </row>
    <row r="618" spans="3:4" ht="12.75">
      <c r="C618" s="8"/>
      <c r="D618" s="8"/>
    </row>
    <row r="619" spans="3:4" ht="12.75">
      <c r="C619" s="8"/>
      <c r="D619" s="8"/>
    </row>
    <row r="620" spans="3:4" ht="12.75">
      <c r="C620" s="8"/>
      <c r="D620" s="8"/>
    </row>
    <row r="621" spans="3:4" ht="12.75">
      <c r="C621" s="8"/>
      <c r="D621" s="8"/>
    </row>
    <row r="622" spans="3:4" ht="12.75">
      <c r="C622" s="8"/>
      <c r="D622" s="8"/>
    </row>
    <row r="623" spans="3:4" ht="12.75">
      <c r="C623" s="8"/>
      <c r="D623" s="8"/>
    </row>
    <row r="624" spans="3:4" ht="12.75">
      <c r="C624" s="8"/>
      <c r="D624" s="8"/>
    </row>
    <row r="625" spans="3:4" ht="12.75">
      <c r="C625" s="8"/>
      <c r="D625" s="8"/>
    </row>
    <row r="626" spans="3:4" ht="12.75">
      <c r="C626" s="8"/>
      <c r="D626" s="8"/>
    </row>
    <row r="627" spans="3:4" ht="12.75">
      <c r="C627" s="8"/>
      <c r="D627" s="8"/>
    </row>
    <row r="628" spans="3:4" ht="12.75">
      <c r="C628" s="8"/>
      <c r="D628" s="8"/>
    </row>
    <row r="629" spans="3:4" ht="12.75">
      <c r="C629" s="8"/>
      <c r="D629" s="8"/>
    </row>
    <row r="630" spans="3:4" ht="12.75">
      <c r="C630" s="8"/>
      <c r="D630" s="8"/>
    </row>
    <row r="631" spans="3:4" ht="12.75">
      <c r="C631" s="8"/>
      <c r="D631" s="8"/>
    </row>
    <row r="632" spans="3:4" ht="12.75">
      <c r="C632" s="8"/>
      <c r="D632" s="8"/>
    </row>
    <row r="633" spans="3:4" ht="12.75">
      <c r="C633" s="8"/>
      <c r="D633" s="8"/>
    </row>
    <row r="634" spans="3:4" ht="12.75">
      <c r="C634" s="8"/>
      <c r="D634" s="8"/>
    </row>
    <row r="635" spans="3:4" ht="12.75">
      <c r="C635" s="8"/>
      <c r="D635" s="8"/>
    </row>
    <row r="636" spans="3:4" ht="12.75">
      <c r="C636" s="8"/>
      <c r="D636" s="8"/>
    </row>
    <row r="637" spans="3:4" ht="12.75">
      <c r="C637" s="8"/>
      <c r="D637" s="8"/>
    </row>
    <row r="638" spans="3:4" ht="12.75">
      <c r="C638" s="8"/>
      <c r="D638" s="8"/>
    </row>
    <row r="639" spans="3:4" ht="12.75">
      <c r="C639" s="8"/>
      <c r="D639" s="8"/>
    </row>
    <row r="640" spans="3:4" ht="12.75">
      <c r="C640" s="8"/>
      <c r="D640" s="8"/>
    </row>
    <row r="641" spans="3:4" ht="12.75">
      <c r="C641" s="8"/>
      <c r="D641" s="8"/>
    </row>
    <row r="642" spans="3:4" ht="12.75">
      <c r="C642" s="8"/>
      <c r="D642" s="8"/>
    </row>
    <row r="643" spans="3:4" ht="12.75">
      <c r="C643" s="8"/>
      <c r="D643" s="8"/>
    </row>
    <row r="644" spans="3:4" ht="12.75">
      <c r="C644" s="8"/>
      <c r="D644" s="8"/>
    </row>
    <row r="645" spans="3:4" ht="12.75">
      <c r="C645" s="8"/>
      <c r="D645" s="8"/>
    </row>
    <row r="646" spans="3:4" ht="12.75">
      <c r="C646" s="8"/>
      <c r="D646" s="8"/>
    </row>
    <row r="647" spans="3:4" ht="12.75">
      <c r="C647" s="8"/>
      <c r="D647" s="8"/>
    </row>
    <row r="648" spans="3:4" ht="12.75">
      <c r="C648" s="8"/>
      <c r="D648" s="8"/>
    </row>
    <row r="649" spans="3:4" ht="12.75">
      <c r="C649" s="8"/>
      <c r="D649" s="8"/>
    </row>
    <row r="650" spans="3:4" ht="12.75">
      <c r="C650" s="8"/>
      <c r="D650" s="8"/>
    </row>
    <row r="651" spans="3:4" ht="12.75">
      <c r="C651" s="8"/>
      <c r="D651" s="8"/>
    </row>
    <row r="652" spans="3:4" ht="12.75">
      <c r="C652" s="8"/>
      <c r="D652" s="8"/>
    </row>
    <row r="653" spans="3:4" ht="12.75">
      <c r="C653" s="8"/>
      <c r="D653" s="8"/>
    </row>
    <row r="654" spans="3:4" ht="12.75">
      <c r="C654" s="8"/>
      <c r="D654" s="8"/>
    </row>
    <row r="655" spans="3:4" ht="12.75">
      <c r="C655" s="8"/>
      <c r="D655" s="8"/>
    </row>
    <row r="656" spans="3:4" ht="12.75">
      <c r="C656" s="8"/>
      <c r="D656" s="8"/>
    </row>
    <row r="657" spans="3:4" ht="12.75">
      <c r="C657" s="8"/>
      <c r="D657" s="8"/>
    </row>
    <row r="658" spans="3:4" ht="12.75">
      <c r="C658" s="8"/>
      <c r="D658" s="8"/>
    </row>
    <row r="659" spans="3:4" ht="12.75">
      <c r="C659" s="8"/>
      <c r="D659" s="8"/>
    </row>
    <row r="660" spans="3:4" ht="12.75">
      <c r="C660" s="8"/>
      <c r="D660" s="8"/>
    </row>
    <row r="661" spans="3:4" ht="12.75">
      <c r="C661" s="8"/>
      <c r="D661" s="8"/>
    </row>
    <row r="662" spans="3:4" ht="12.75">
      <c r="C662" s="8"/>
      <c r="D662" s="8"/>
    </row>
    <row r="663" spans="3:4" ht="12.75">
      <c r="C663" s="8"/>
      <c r="D663" s="8"/>
    </row>
    <row r="664" spans="3:4" ht="12.75">
      <c r="C664" s="8"/>
      <c r="D664" s="8"/>
    </row>
    <row r="665" spans="3:4" ht="12.75">
      <c r="C665" s="8"/>
      <c r="D665" s="8"/>
    </row>
    <row r="666" spans="3:4" ht="12.75">
      <c r="C666" s="8"/>
      <c r="D666" s="8"/>
    </row>
    <row r="667" spans="3:4" ht="12.75">
      <c r="C667" s="8"/>
      <c r="D667" s="8"/>
    </row>
    <row r="668" spans="3:4" ht="12.75">
      <c r="C668" s="8"/>
      <c r="D668" s="8"/>
    </row>
    <row r="669" spans="3:4" ht="12.75">
      <c r="C669" s="8"/>
      <c r="D669" s="8"/>
    </row>
    <row r="670" spans="3:4" ht="12.75">
      <c r="C670" s="8"/>
      <c r="D670" s="8"/>
    </row>
    <row r="671" spans="3:4" ht="12.75">
      <c r="C671" s="8"/>
      <c r="D671" s="8"/>
    </row>
    <row r="672" spans="3:4" ht="12.75">
      <c r="C672" s="8"/>
      <c r="D672" s="8"/>
    </row>
    <row r="673" spans="3:4" ht="12.75">
      <c r="C673" s="8"/>
      <c r="D673" s="8"/>
    </row>
    <row r="674" spans="3:4" ht="12.75">
      <c r="C674" s="8"/>
      <c r="D674" s="8"/>
    </row>
    <row r="675" spans="3:4" ht="12.75">
      <c r="C675" s="8"/>
      <c r="D675" s="8"/>
    </row>
    <row r="676" spans="3:4" ht="12.75">
      <c r="C676" s="8"/>
      <c r="D676" s="8"/>
    </row>
    <row r="677" spans="3:4" ht="12.75">
      <c r="C677" s="8"/>
      <c r="D677" s="8"/>
    </row>
    <row r="678" spans="3:4" ht="12.75">
      <c r="C678" s="8"/>
      <c r="D678" s="8"/>
    </row>
    <row r="679" spans="3:4" ht="12.75">
      <c r="C679" s="8"/>
      <c r="D679" s="8"/>
    </row>
    <row r="680" spans="3:4" ht="12.75">
      <c r="C680" s="8"/>
      <c r="D680" s="8"/>
    </row>
    <row r="681" spans="3:4" ht="12.75">
      <c r="C681" s="8"/>
      <c r="D681" s="8"/>
    </row>
    <row r="682" spans="3:4" ht="12.75">
      <c r="C682" s="8"/>
      <c r="D682" s="8"/>
    </row>
    <row r="683" spans="3:4" ht="12.75">
      <c r="C683" s="8"/>
      <c r="D683" s="8"/>
    </row>
    <row r="684" spans="3:4" ht="12.75">
      <c r="C684" s="8"/>
      <c r="D684" s="8"/>
    </row>
    <row r="685" spans="3:4" ht="12.75">
      <c r="C685" s="8"/>
      <c r="D685" s="8"/>
    </row>
    <row r="686" spans="3:4" ht="12.75">
      <c r="C686" s="8"/>
      <c r="D686" s="8"/>
    </row>
    <row r="687" spans="3:4" ht="12.75">
      <c r="C687" s="8"/>
      <c r="D687" s="8"/>
    </row>
    <row r="688" spans="3:4" ht="12.75">
      <c r="C688" s="8"/>
      <c r="D688" s="8"/>
    </row>
    <row r="689" spans="3:4" ht="12.75">
      <c r="C689" s="8"/>
      <c r="D689" s="8"/>
    </row>
    <row r="690" spans="3:4" ht="12.75">
      <c r="C690" s="8"/>
      <c r="D690" s="8"/>
    </row>
    <row r="691" spans="3:4" ht="12.75">
      <c r="C691" s="8"/>
      <c r="D691" s="8"/>
    </row>
    <row r="692" spans="3:4" ht="12.75">
      <c r="C692" s="8"/>
      <c r="D692" s="8"/>
    </row>
    <row r="693" spans="3:4" ht="12.75">
      <c r="C693" s="8"/>
      <c r="D693" s="8"/>
    </row>
    <row r="694" spans="3:4" ht="12.75">
      <c r="C694" s="8"/>
      <c r="D694" s="8"/>
    </row>
    <row r="695" spans="3:4" ht="12.75">
      <c r="C695" s="8"/>
      <c r="D695" s="8"/>
    </row>
    <row r="696" spans="3:4" ht="12.75">
      <c r="C696" s="8"/>
      <c r="D696" s="8"/>
    </row>
    <row r="697" spans="3:4" ht="12.75">
      <c r="C697" s="8"/>
      <c r="D697" s="8"/>
    </row>
    <row r="698" spans="3:4" ht="12.75">
      <c r="C698" s="8"/>
      <c r="D698" s="8"/>
    </row>
    <row r="699" spans="3:4" ht="12.75">
      <c r="C699" s="8"/>
      <c r="D699" s="8"/>
    </row>
    <row r="700" spans="3:4" ht="12.75">
      <c r="C700" s="8"/>
      <c r="D700" s="8"/>
    </row>
    <row r="701" spans="3:4" ht="12.75">
      <c r="C701" s="8"/>
      <c r="D701" s="8"/>
    </row>
    <row r="702" spans="3:4" ht="12.75">
      <c r="C702" s="8"/>
      <c r="D702" s="8"/>
    </row>
    <row r="703" spans="3:4" ht="12.75">
      <c r="C703" s="8"/>
      <c r="D703" s="8"/>
    </row>
    <row r="704" spans="3:4" ht="12.75">
      <c r="C704" s="8"/>
      <c r="D704" s="8"/>
    </row>
    <row r="705" spans="3:4" ht="12.75">
      <c r="C705" s="8"/>
      <c r="D705" s="8"/>
    </row>
    <row r="706" spans="3:4" ht="12.75">
      <c r="C706" s="8"/>
      <c r="D706" s="8"/>
    </row>
    <row r="707" spans="3:4" ht="12.75">
      <c r="C707" s="8"/>
      <c r="D707" s="8"/>
    </row>
    <row r="708" spans="3:4" ht="12.75">
      <c r="C708" s="8"/>
      <c r="D708" s="8"/>
    </row>
    <row r="709" spans="3:4" ht="12.75">
      <c r="C709" s="8"/>
      <c r="D709" s="8"/>
    </row>
    <row r="710" spans="3:4" ht="12.75">
      <c r="C710" s="8"/>
      <c r="D710" s="8"/>
    </row>
    <row r="711" spans="3:4" ht="12.75">
      <c r="C711" s="8"/>
      <c r="D711" s="8"/>
    </row>
    <row r="712" spans="3:4" ht="12.75">
      <c r="C712" s="8"/>
      <c r="D712" s="8"/>
    </row>
    <row r="713" spans="3:4" ht="12.75">
      <c r="C713" s="8"/>
      <c r="D713" s="8"/>
    </row>
    <row r="714" spans="3:4" ht="12.75">
      <c r="C714" s="8"/>
      <c r="D714" s="8"/>
    </row>
    <row r="715" spans="3:4" ht="12.75">
      <c r="C715" s="8"/>
      <c r="D715" s="8"/>
    </row>
    <row r="716" spans="3:4" ht="12.75">
      <c r="C716" s="8"/>
      <c r="D716" s="8"/>
    </row>
    <row r="717" spans="3:4" ht="12.75">
      <c r="C717" s="8"/>
      <c r="D717" s="8"/>
    </row>
    <row r="718" spans="3:4" ht="12.75">
      <c r="C718" s="8"/>
      <c r="D718" s="8"/>
    </row>
    <row r="719" spans="3:4" ht="12.75">
      <c r="C719" s="8"/>
      <c r="D719" s="8"/>
    </row>
    <row r="720" spans="3:4" ht="12.75">
      <c r="C720" s="8"/>
      <c r="D720" s="8"/>
    </row>
    <row r="721" spans="3:4" ht="12.75">
      <c r="C721" s="8"/>
      <c r="D721" s="8"/>
    </row>
    <row r="722" spans="3:4" ht="12.75">
      <c r="C722" s="8"/>
      <c r="D722" s="8"/>
    </row>
    <row r="723" spans="3:4" ht="12.75">
      <c r="C723" s="8"/>
      <c r="D723" s="8"/>
    </row>
    <row r="724" spans="3:4" ht="12.75">
      <c r="C724" s="8"/>
      <c r="D724" s="8"/>
    </row>
    <row r="725" spans="3:4" ht="12.75">
      <c r="C725" s="8"/>
      <c r="D725" s="8"/>
    </row>
    <row r="726" spans="3:4" ht="12.75">
      <c r="C726" s="8"/>
      <c r="D726" s="8"/>
    </row>
    <row r="727" spans="3:4" ht="12.75">
      <c r="C727" s="8"/>
      <c r="D727" s="8"/>
    </row>
    <row r="728" spans="3:4" ht="12.75">
      <c r="C728" s="8"/>
      <c r="D728" s="8"/>
    </row>
    <row r="729" spans="3:4" ht="12.75">
      <c r="C729" s="8"/>
      <c r="D729" s="8"/>
    </row>
    <row r="730" spans="3:4" ht="12.75">
      <c r="C730" s="8"/>
      <c r="D730" s="8"/>
    </row>
    <row r="731" spans="3:4" ht="12.75">
      <c r="C731" s="8"/>
      <c r="D731" s="8"/>
    </row>
    <row r="732" spans="3:4" ht="12.75">
      <c r="C732" s="8"/>
      <c r="D732" s="8"/>
    </row>
    <row r="733" spans="3:4" ht="12.75">
      <c r="C733" s="8"/>
      <c r="D733" s="8"/>
    </row>
    <row r="734" spans="3:4" ht="12.75">
      <c r="C734" s="8"/>
      <c r="D734" s="8"/>
    </row>
    <row r="735" spans="3:4" ht="12.75">
      <c r="C735" s="8"/>
      <c r="D735" s="8"/>
    </row>
    <row r="736" spans="3:4" ht="12.75">
      <c r="C736" s="8"/>
      <c r="D736" s="8"/>
    </row>
    <row r="737" spans="3:4" ht="12.75">
      <c r="C737" s="8"/>
      <c r="D737" s="8"/>
    </row>
    <row r="738" spans="3:4" ht="12.75">
      <c r="C738" s="8"/>
      <c r="D738" s="8"/>
    </row>
    <row r="739" spans="3:4" ht="12.75">
      <c r="C739" s="8"/>
      <c r="D739" s="8"/>
    </row>
    <row r="740" spans="3:4" ht="12.75">
      <c r="C740" s="8"/>
      <c r="D740" s="8"/>
    </row>
    <row r="741" spans="3:4" ht="12.75">
      <c r="C741" s="8"/>
      <c r="D741" s="8"/>
    </row>
    <row r="742" spans="3:4" ht="12.75">
      <c r="C742" s="8"/>
      <c r="D742" s="8"/>
    </row>
    <row r="743" spans="3:4" ht="12.75">
      <c r="C743" s="8"/>
      <c r="D743" s="8"/>
    </row>
    <row r="744" spans="3:4" ht="12.75">
      <c r="C744" s="8"/>
      <c r="D744" s="8"/>
    </row>
    <row r="745" spans="3:4" ht="12.75">
      <c r="C745" s="8"/>
      <c r="D745" s="8"/>
    </row>
    <row r="746" spans="3:4" ht="12.75">
      <c r="C746" s="8"/>
      <c r="D746" s="8"/>
    </row>
    <row r="747" spans="3:4" ht="12.75">
      <c r="C747" s="8"/>
      <c r="D747" s="8"/>
    </row>
    <row r="748" spans="3:4" ht="12.75">
      <c r="C748" s="8"/>
      <c r="D748" s="8"/>
    </row>
    <row r="749" spans="3:4" ht="12.75">
      <c r="C749" s="8"/>
      <c r="D749" s="8"/>
    </row>
    <row r="750" spans="3:4" ht="12.75">
      <c r="C750" s="8"/>
      <c r="D750" s="8"/>
    </row>
    <row r="751" spans="3:4" ht="12.75">
      <c r="C751" s="8"/>
      <c r="D751" s="8"/>
    </row>
  </sheetData>
  <mergeCells count="113">
    <mergeCell ref="D53:D54"/>
    <mergeCell ref="D51:D52"/>
    <mergeCell ref="F56:F57"/>
    <mergeCell ref="G56:G57"/>
    <mergeCell ref="F51:F52"/>
    <mergeCell ref="E51:E52"/>
    <mergeCell ref="G53:G54"/>
    <mergeCell ref="I56:I57"/>
    <mergeCell ref="B68:B70"/>
    <mergeCell ref="B71:B73"/>
    <mergeCell ref="D56:D57"/>
    <mergeCell ref="E56:E57"/>
    <mergeCell ref="G58:G59"/>
    <mergeCell ref="D58:D59"/>
    <mergeCell ref="G47:G50"/>
    <mergeCell ref="H56:H57"/>
    <mergeCell ref="H53:H54"/>
    <mergeCell ref="G51:G52"/>
    <mergeCell ref="H51:H52"/>
    <mergeCell ref="N36:N42"/>
    <mergeCell ref="N33:N35"/>
    <mergeCell ref="J31:J42"/>
    <mergeCell ref="K47:K74"/>
    <mergeCell ref="J47:J74"/>
    <mergeCell ref="M31:M42"/>
    <mergeCell ref="L31:L42"/>
    <mergeCell ref="K31:K42"/>
    <mergeCell ref="O92:O93"/>
    <mergeCell ref="N92:N93"/>
    <mergeCell ref="N44:N45"/>
    <mergeCell ref="M44:M45"/>
    <mergeCell ref="N85:N86"/>
    <mergeCell ref="N78:N80"/>
    <mergeCell ref="N82:N84"/>
    <mergeCell ref="M88:M93"/>
    <mergeCell ref="M47:M74"/>
    <mergeCell ref="N52:N74"/>
    <mergeCell ref="B39:B41"/>
    <mergeCell ref="L85:L86"/>
    <mergeCell ref="M85:M86"/>
    <mergeCell ref="J82:J83"/>
    <mergeCell ref="I53:I54"/>
    <mergeCell ref="L44:L45"/>
    <mergeCell ref="K44:K45"/>
    <mergeCell ref="I51:I52"/>
    <mergeCell ref="H47:H50"/>
    <mergeCell ref="I47:I50"/>
    <mergeCell ref="K28:K29"/>
    <mergeCell ref="B33:B35"/>
    <mergeCell ref="E6:E8"/>
    <mergeCell ref="F7:G7"/>
    <mergeCell ref="F6:M6"/>
    <mergeCell ref="B6:B8"/>
    <mergeCell ref="N11:N12"/>
    <mergeCell ref="J44:J45"/>
    <mergeCell ref="B14:B15"/>
    <mergeCell ref="B16:B21"/>
    <mergeCell ref="M11:M12"/>
    <mergeCell ref="L28:L29"/>
    <mergeCell ref="L11:L12"/>
    <mergeCell ref="M28:M29"/>
    <mergeCell ref="J11:J12"/>
    <mergeCell ref="J28:J29"/>
    <mergeCell ref="B1:O1"/>
    <mergeCell ref="C6:D6"/>
    <mergeCell ref="O6:O8"/>
    <mergeCell ref="C7:C8"/>
    <mergeCell ref="D7:D8"/>
    <mergeCell ref="B4:O4"/>
    <mergeCell ref="B3:O3"/>
    <mergeCell ref="H7:I7"/>
    <mergeCell ref="J7:M7"/>
    <mergeCell ref="N6:N8"/>
    <mergeCell ref="L88:L93"/>
    <mergeCell ref="K88:K93"/>
    <mergeCell ref="B112:B115"/>
    <mergeCell ref="B78:B79"/>
    <mergeCell ref="B110:B111"/>
    <mergeCell ref="C88:C90"/>
    <mergeCell ref="B88:B92"/>
    <mergeCell ref="B106:B108"/>
    <mergeCell ref="K85:K86"/>
    <mergeCell ref="J88:J93"/>
    <mergeCell ref="N96:N97"/>
    <mergeCell ref="J104:M104"/>
    <mergeCell ref="N119:N123"/>
    <mergeCell ref="J106:J116"/>
    <mergeCell ref="M106:M116"/>
    <mergeCell ref="N106:N116"/>
    <mergeCell ref="L106:L116"/>
    <mergeCell ref="K106:K116"/>
    <mergeCell ref="N101:N103"/>
    <mergeCell ref="J122:M122"/>
    <mergeCell ref="B9:C9"/>
    <mergeCell ref="M78:M80"/>
    <mergeCell ref="L78:L80"/>
    <mergeCell ref="K78:K80"/>
    <mergeCell ref="J78:J80"/>
    <mergeCell ref="B36:B38"/>
    <mergeCell ref="K11:K12"/>
    <mergeCell ref="I58:I59"/>
    <mergeCell ref="H58:H59"/>
    <mergeCell ref="E53:E54"/>
    <mergeCell ref="M82:M83"/>
    <mergeCell ref="J85:J86"/>
    <mergeCell ref="L82:L83"/>
    <mergeCell ref="E58:E59"/>
    <mergeCell ref="L47:L74"/>
    <mergeCell ref="F58:F59"/>
    <mergeCell ref="F53:F54"/>
    <mergeCell ref="K82:K83"/>
    <mergeCell ref="F47:F50"/>
    <mergeCell ref="E47:E50"/>
  </mergeCells>
  <printOptions/>
  <pageMargins left="0.27" right="0.26" top="0.25" bottom="0.3" header="0.2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Alalinde</dc:creator>
  <cp:keywords/>
  <dc:description/>
  <cp:lastModifiedBy>cpena</cp:lastModifiedBy>
  <cp:lastPrinted>2006-02-01T21:48:17Z</cp:lastPrinted>
  <dcterms:created xsi:type="dcterms:W3CDTF">2002-11-13T00:19:50Z</dcterms:created>
  <dcterms:modified xsi:type="dcterms:W3CDTF">2006-03-29T23:45:57Z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